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95" windowHeight="7830" activeTab="0"/>
  </bookViews>
  <sheets>
    <sheet name="保険加入後のＣ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<sst xmlns="http://schemas.openxmlformats.org/spreadsheetml/2006/main" count="69" uniqueCount="62">
  <si>
    <t>財前家の万一のＣ/F分析：生命保険</t>
  </si>
  <si>
    <t>項目</t>
  </si>
  <si>
    <t>遺族厚生年金</t>
  </si>
  <si>
    <t>遺族基礎年金</t>
  </si>
  <si>
    <t>中高齢寡婦加算</t>
  </si>
  <si>
    <t>配偶者の老齢年金</t>
  </si>
  <si>
    <t>　</t>
  </si>
  <si>
    <t>生命保険</t>
  </si>
  <si>
    <t>収入合計</t>
  </si>
  <si>
    <t>基本生活費</t>
  </si>
  <si>
    <t>住宅費用</t>
  </si>
  <si>
    <t>教育・結婚援助費用</t>
  </si>
  <si>
    <t>車購入費用</t>
  </si>
  <si>
    <t>生命保険・損害保険料</t>
  </si>
  <si>
    <t>所得税・住民税・社会保険料</t>
  </si>
  <si>
    <t>葬儀費用</t>
  </si>
  <si>
    <t>車の買い替え</t>
  </si>
  <si>
    <t>余暇費</t>
  </si>
  <si>
    <t>その他の費用</t>
  </si>
  <si>
    <t>事業用ローン</t>
  </si>
  <si>
    <t>支出合計</t>
  </si>
  <si>
    <t>年度収支</t>
  </si>
  <si>
    <t>不足する資金</t>
  </si>
  <si>
    <t>死亡退職金（＋）</t>
  </si>
  <si>
    <t>葬祭費</t>
  </si>
  <si>
    <t>運用益</t>
  </si>
  <si>
    <t>貯蓄残高</t>
  </si>
  <si>
    <t>プラン作成の年度末に世帯主が無くなられた場合のＣＦをシミュレーションしています。</t>
  </si>
  <si>
    <t>現在価</t>
  </si>
  <si>
    <t xml:space="preserve"> </t>
  </si>
  <si>
    <t>　</t>
  </si>
  <si>
    <t>　</t>
  </si>
  <si>
    <t>上昇率</t>
  </si>
  <si>
    <t>　</t>
  </si>
  <si>
    <t>収入と支出の明細</t>
  </si>
  <si>
    <t>（単位：歳）</t>
  </si>
  <si>
    <t>西暦</t>
  </si>
  <si>
    <t>世</t>
  </si>
  <si>
    <t>配</t>
  </si>
  <si>
    <t>子</t>
  </si>
  <si>
    <t>収入予測</t>
  </si>
  <si>
    <t>支出予測</t>
  </si>
  <si>
    <t>貯蓄推移予測</t>
  </si>
  <si>
    <t xml:space="preserve">■世帯主　　厚生年金加入期間　　13年　　　　■　配偶者　厚生年金加入期間　　10年
　　　基礎年金
</t>
  </si>
  <si>
    <t>死亡</t>
  </si>
  <si>
    <t xml:space="preserve"> </t>
  </si>
  <si>
    <t>　　　　　　　　　　 基礎年金加入期間　　15年                             基礎年金加入期間　　40年</t>
  </si>
  <si>
    <t xml:space="preserve">     ■基本生活費　　　世帯主死亡後の生活費（2013年）　　　　　　　　　　　　年額　404万円</t>
  </si>
  <si>
    <t>　　　　　　　　　　　　　　 お子様就職後の生活費（2038年）　　　　　　　　　　   　年額　414万円　　　　　　　　　　　</t>
  </si>
  <si>
    <t xml:space="preserve">     ■住宅資金　 　　　世帯主死亡後の住宅は（現在の住居）　　　　　　　　　　　　</t>
  </si>
  <si>
    <t>　　　　　　住宅の維持管理費・固定資産税等　　　　　</t>
  </si>
  <si>
    <t>　</t>
  </si>
  <si>
    <t>年額　　65万円</t>
  </si>
  <si>
    <t>　　　　　　住宅の修繕・リホーム費用</t>
  </si>
  <si>
    <t xml:space="preserve">     ■教育資金　　　　 世帯主の生前と変更なし</t>
  </si>
  <si>
    <t xml:space="preserve">     ■結婚資金　　　　 30歳で結婚するものとし、援助額</t>
  </si>
  <si>
    <t xml:space="preserve">     ■葬祭費用　　 　　葬儀費用等</t>
  </si>
  <si>
    <t xml:space="preserve">     ■その他の費用　 国民年金・国民健康保険・税金・生命保険他</t>
  </si>
  <si>
    <t xml:space="preserve">     ■貯蓄残高　　　　 世帯主死亡時の金融資産残高</t>
  </si>
  <si>
    <t xml:space="preserve">     ■配偶者の収入　 働かない</t>
  </si>
  <si>
    <t xml:space="preserve">     ■死亡退職金　 　 勤務先からの退職金・弔慰金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</si>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</sst>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24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3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38" fontId="0" fillId="4" borderId="0" xfId="48" applyFont="1" applyFill="1" applyAlignment="1">
      <alignment horizontal="right" vertical="distributed"/>
    </xf>
    <xf numFmtId="0" fontId="0" fillId="0" borderId="0" xfId="0" applyAlignment="1">
      <alignment horizontal="center" vertical="distributed"/>
    </xf>
    <xf numFmtId="0" fontId="0" fillId="33" borderId="0" xfId="0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right" vertical="distributed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34" borderId="12" xfId="48" applyNumberFormat="1" applyFont="1" applyFill="1" applyBorder="1" applyAlignment="1">
      <alignment horizontal="center" vertical="top" textRotation="255" wrapText="1"/>
    </xf>
    <xf numFmtId="0" fontId="0" fillId="34" borderId="12" xfId="0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center" vertical="top" textRotation="255"/>
    </xf>
    <xf numFmtId="0" fontId="0" fillId="12" borderId="12" xfId="0" applyFill="1" applyBorder="1" applyAlignment="1">
      <alignment horizontal="center" vertical="top" textRotation="255"/>
    </xf>
    <xf numFmtId="0" fontId="0" fillId="13" borderId="12" xfId="0" applyFill="1" applyBorder="1" applyAlignment="1">
      <alignment horizontal="center" vertical="top" textRotation="255"/>
    </xf>
    <xf numFmtId="0" fontId="0" fillId="0" borderId="12" xfId="0" applyFill="1" applyBorder="1" applyAlignment="1">
      <alignment horizontal="center" vertical="top" textRotation="255"/>
    </xf>
    <xf numFmtId="0" fontId="0" fillId="0" borderId="0" xfId="0" applyAlignment="1">
      <alignment vertical="center" textRotation="180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38" fontId="0" fillId="34" borderId="12" xfId="48" applyFont="1" applyFill="1" applyBorder="1" applyAlignment="1">
      <alignment horizontal="right" vertical="distributed"/>
    </xf>
    <xf numFmtId="0" fontId="0" fillId="34" borderId="12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9" fontId="0" fillId="12" borderId="12" xfId="0" applyNumberFormat="1" applyFill="1" applyBorder="1" applyAlignment="1">
      <alignment horizontal="center" vertical="distributed"/>
    </xf>
    <xf numFmtId="176" fontId="0" fillId="12" borderId="12" xfId="0" applyNumberFormat="1" applyFill="1" applyBorder="1" applyAlignment="1">
      <alignment horizontal="center" vertical="distributed"/>
    </xf>
    <xf numFmtId="0" fontId="0" fillId="12" borderId="12" xfId="0" applyFill="1" applyBorder="1" applyAlignment="1">
      <alignment horizontal="center" vertical="distributed"/>
    </xf>
    <xf numFmtId="0" fontId="0" fillId="13" borderId="12" xfId="0" applyFill="1" applyBorder="1" applyAlignment="1">
      <alignment horizontal="center" vertical="distributed"/>
    </xf>
    <xf numFmtId="10" fontId="0" fillId="13" borderId="12" xfId="0" applyNumberFormat="1" applyFill="1" applyBorder="1" applyAlignment="1">
      <alignment horizontal="center" vertical="distributed"/>
    </xf>
    <xf numFmtId="10" fontId="0" fillId="0" borderId="12" xfId="0" applyNumberFormat="1" applyFill="1" applyBorder="1" applyAlignment="1">
      <alignment horizontal="center" vertical="distributed"/>
    </xf>
    <xf numFmtId="0" fontId="0" fillId="13" borderId="12" xfId="0" applyNumberFormat="1" applyFill="1" applyBorder="1" applyAlignment="1">
      <alignment horizontal="center" vertical="distributed"/>
    </xf>
    <xf numFmtId="0" fontId="0" fillId="13" borderId="12" xfId="0" applyFill="1" applyBorder="1" applyAlignment="1">
      <alignment horizontal="right" vertical="distributed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9" fontId="0" fillId="34" borderId="12" xfId="0" applyNumberFormat="1" applyFill="1" applyBorder="1" applyAlignment="1">
      <alignment horizontal="center" vertical="distributed"/>
    </xf>
    <xf numFmtId="0" fontId="47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right" vertical="distributed"/>
    </xf>
    <xf numFmtId="38" fontId="0" fillId="0" borderId="0" xfId="48" applyFont="1" applyAlignment="1">
      <alignment vertical="center"/>
    </xf>
    <xf numFmtId="0" fontId="0" fillId="15" borderId="12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distributed"/>
    </xf>
    <xf numFmtId="0" fontId="0" fillId="15" borderId="15" xfId="0" applyFill="1" applyBorder="1" applyAlignment="1">
      <alignment horizontal="center" vertical="distributed"/>
    </xf>
    <xf numFmtId="0" fontId="0" fillId="15" borderId="12" xfId="0" applyFill="1" applyBorder="1" applyAlignment="1">
      <alignment horizontal="center" vertical="distributed"/>
    </xf>
    <xf numFmtId="0" fontId="0" fillId="15" borderId="12" xfId="0" applyFill="1" applyBorder="1" applyAlignment="1">
      <alignment horizontal="center" vertical="distributed"/>
    </xf>
    <xf numFmtId="0" fontId="46" fillId="0" borderId="0" xfId="0" applyFont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2" xfId="0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38" fontId="0" fillId="34" borderId="12" xfId="48" applyFont="1" applyFill="1" applyBorder="1" applyAlignment="1">
      <alignment vertical="distributed"/>
    </xf>
    <xf numFmtId="0" fontId="0" fillId="34" borderId="12" xfId="0" applyFill="1" applyBorder="1" applyAlignment="1">
      <alignment horizontal="right" vertical="distributed"/>
    </xf>
    <xf numFmtId="0" fontId="0" fillId="34" borderId="12" xfId="0" applyFill="1" applyBorder="1" applyAlignment="1">
      <alignment vertical="distributed"/>
    </xf>
    <xf numFmtId="38" fontId="0" fillId="34" borderId="12" xfId="0" applyNumberFormat="1" applyFill="1" applyBorder="1" applyAlignment="1">
      <alignment vertical="distributed"/>
    </xf>
    <xf numFmtId="0" fontId="0" fillId="12" borderId="12" xfId="0" applyFill="1" applyBorder="1" applyAlignment="1">
      <alignment horizontal="right" vertical="distributed"/>
    </xf>
    <xf numFmtId="1" fontId="0" fillId="12" borderId="12" xfId="0" applyNumberFormat="1" applyFill="1" applyBorder="1" applyAlignment="1">
      <alignment horizontal="right" vertical="distributed"/>
    </xf>
    <xf numFmtId="0" fontId="46" fillId="12" borderId="12" xfId="0" applyFont="1" applyFill="1" applyBorder="1" applyAlignment="1">
      <alignment horizontal="right" vertical="distributed"/>
    </xf>
    <xf numFmtId="38" fontId="0" fillId="12" borderId="12" xfId="48" applyFont="1" applyFill="1" applyBorder="1" applyAlignment="1">
      <alignment horizontal="right" vertical="distributed"/>
    </xf>
    <xf numFmtId="38" fontId="0" fillId="13" borderId="12" xfId="0" applyNumberFormat="1" applyFill="1" applyBorder="1" applyAlignment="1">
      <alignment horizontal="right" vertical="distributed"/>
    </xf>
    <xf numFmtId="1" fontId="46" fillId="13" borderId="12" xfId="0" applyNumberFormat="1" applyFont="1" applyFill="1" applyBorder="1" applyAlignment="1">
      <alignment horizontal="right" vertical="distributed"/>
    </xf>
    <xf numFmtId="1" fontId="0" fillId="0" borderId="12" xfId="0" applyNumberFormat="1" applyFill="1" applyBorder="1" applyAlignment="1">
      <alignment horizontal="right" vertical="distributed"/>
    </xf>
    <xf numFmtId="1" fontId="0" fillId="13" borderId="12" xfId="0" applyNumberFormat="1" applyFill="1" applyBorder="1" applyAlignment="1">
      <alignment horizontal="right" vertical="distributed"/>
    </xf>
    <xf numFmtId="0" fontId="0" fillId="0" borderId="0" xfId="0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1" fontId="46" fillId="0" borderId="12" xfId="0" applyNumberFormat="1" applyFont="1" applyFill="1" applyBorder="1" applyAlignment="1">
      <alignment horizontal="right" vertical="distributed"/>
    </xf>
    <xf numFmtId="1" fontId="34" fillId="0" borderId="12" xfId="0" applyNumberFormat="1" applyFont="1" applyFill="1" applyBorder="1" applyAlignment="1">
      <alignment horizontal="right" vertical="distributed"/>
    </xf>
    <xf numFmtId="1" fontId="34" fillId="13" borderId="12" xfId="0" applyNumberFormat="1" applyFont="1" applyFill="1" applyBorder="1" applyAlignment="1">
      <alignment horizontal="right" vertical="distributed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4" fillId="12" borderId="12" xfId="0" applyFont="1" applyFill="1" applyBorder="1" applyAlignment="1">
      <alignment horizontal="right" vertical="distributed"/>
    </xf>
    <xf numFmtId="0" fontId="46" fillId="0" borderId="0" xfId="0" applyFont="1" applyAlignment="1">
      <alignment vertical="center"/>
    </xf>
    <xf numFmtId="38" fontId="46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6" borderId="15" xfId="0" applyFill="1" applyBorder="1" applyAlignment="1">
      <alignment vertical="center"/>
    </xf>
    <xf numFmtId="38" fontId="0" fillId="34" borderId="15" xfId="48" applyFont="1" applyFill="1" applyBorder="1" applyAlignment="1">
      <alignment vertical="distributed"/>
    </xf>
    <xf numFmtId="0" fontId="0" fillId="34" borderId="15" xfId="0" applyFill="1" applyBorder="1" applyAlignment="1">
      <alignment vertical="distributed"/>
    </xf>
    <xf numFmtId="38" fontId="0" fillId="34" borderId="15" xfId="0" applyNumberFormat="1" applyFill="1" applyBorder="1" applyAlignment="1">
      <alignment vertical="distributed"/>
    </xf>
    <xf numFmtId="38" fontId="0" fillId="33" borderId="12" xfId="0" applyNumberFormat="1" applyFill="1" applyBorder="1" applyAlignment="1">
      <alignment horizontal="right" vertical="distributed"/>
    </xf>
    <xf numFmtId="0" fontId="34" fillId="33" borderId="12" xfId="0" applyFont="1" applyFill="1" applyBorder="1" applyAlignment="1">
      <alignment horizontal="center" vertical="distributed"/>
    </xf>
    <xf numFmtId="0" fontId="34" fillId="0" borderId="12" xfId="0" applyFont="1" applyFill="1" applyBorder="1" applyAlignment="1">
      <alignment horizontal="center" vertical="distributed"/>
    </xf>
    <xf numFmtId="0" fontId="46" fillId="33" borderId="12" xfId="0" applyFont="1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horizontal="right" vertical="distributed"/>
    </xf>
    <xf numFmtId="0" fontId="0" fillId="0" borderId="10" xfId="0" applyBorder="1" applyAlignment="1">
      <alignment horizontal="center" vertical="distributed"/>
    </xf>
    <xf numFmtId="0" fontId="48" fillId="0" borderId="0" xfId="0" applyFont="1" applyFill="1" applyAlignment="1">
      <alignment vertical="center"/>
    </xf>
    <xf numFmtId="0" fontId="0" fillId="36" borderId="12" xfId="0" applyFill="1" applyBorder="1" applyAlignment="1">
      <alignment horizontal="center" vertical="center"/>
    </xf>
    <xf numFmtId="38" fontId="0" fillId="36" borderId="12" xfId="48" applyFont="1" applyFill="1" applyBorder="1" applyAlignment="1">
      <alignment horizontal="right" vertical="distributed"/>
    </xf>
    <xf numFmtId="0" fontId="0" fillId="36" borderId="12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1" fontId="0" fillId="36" borderId="12" xfId="0" applyNumberFormat="1" applyFill="1" applyBorder="1" applyAlignment="1">
      <alignment horizontal="center" vertical="distributed"/>
    </xf>
    <xf numFmtId="0" fontId="0" fillId="36" borderId="12" xfId="0" applyFill="1" applyBorder="1" applyAlignment="1">
      <alignment horizontal="right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'保険加入後のＣＦ'!$P$6</c:f>
              <c:strCache>
                <c:ptCount val="1"/>
                <c:pt idx="0">
                  <c:v>基本生活費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'保険加入後のＣＦ'!$P$7:$P$40</c:f>
              <c:numCache/>
            </c:numRef>
          </c:val>
        </c:ser>
        <c:ser>
          <c:idx val="1"/>
          <c:order val="1"/>
          <c:tx>
            <c:strRef>
              <c:f>'保険加入後のＣＦ'!$Q$6</c:f>
              <c:strCache>
                <c:ptCount val="1"/>
                <c:pt idx="0">
                  <c:v>住宅費用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'保険加入後のＣＦ'!$Q$7:$Q$40</c:f>
              <c:numCache/>
            </c:numRef>
          </c:val>
        </c:ser>
        <c:ser>
          <c:idx val="2"/>
          <c:order val="2"/>
          <c:tx>
            <c:strRef>
              <c:f>'保険加入後のＣＦ'!$R$6</c:f>
              <c:strCache>
                <c:ptCount val="1"/>
                <c:pt idx="0">
                  <c:v>教育・結婚援助費用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'保険加入後のＣＦ'!$R$7:$R$40</c:f>
              <c:numCache/>
            </c:numRef>
          </c:val>
        </c:ser>
        <c:ser>
          <c:idx val="3"/>
          <c:order val="3"/>
          <c:tx>
            <c:strRef>
              <c:f>'[1]勤務医万一'!$S$6</c:f>
              <c:strCache>
                <c:ptCount val="1"/>
                <c:pt idx="0">
                  <c:v>車購入費用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'[1]勤務医万一'!$S$7:$S$40</c:f>
              <c:numCache/>
            </c:numRef>
          </c:val>
        </c:ser>
        <c:ser>
          <c:idx val="4"/>
          <c:order val="4"/>
          <c:tx>
            <c:strRef>
              <c:f>'[1]勤務医万一'!$T$6</c:f>
              <c:strCache>
                <c:ptCount val="1"/>
                <c:pt idx="0">
                  <c:v>生命保険・損害保険料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'[1]勤務医万一'!$T$7:$T$40</c:f>
              <c:numCache/>
            </c:numRef>
          </c:val>
        </c:ser>
        <c:ser>
          <c:idx val="5"/>
          <c:order val="5"/>
          <c:tx>
            <c:strRef>
              <c:f>'[1]勤務医万一'!$U$6</c:f>
              <c:strCache>
                <c:ptCount val="1"/>
                <c:pt idx="0">
                  <c:v>所得税・住民税・社会保険料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'[1]勤務医万一'!$U$7:$U$40</c:f>
              <c:numCache/>
            </c:numRef>
          </c:val>
        </c:ser>
        <c:ser>
          <c:idx val="6"/>
          <c:order val="6"/>
          <c:tx>
            <c:strRef>
              <c:f>'[1]勤務医万一'!$V$6</c:f>
              <c:strCache>
                <c:ptCount val="1"/>
                <c:pt idx="0">
                  <c:v>葬儀費用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'[1]勤務医万一'!$V$7:$V$40</c:f>
              <c:numCache/>
            </c:numRef>
          </c:val>
        </c:ser>
        <c:ser>
          <c:idx val="7"/>
          <c:order val="7"/>
          <c:tx>
            <c:strRef>
              <c:f>'保険加入後のＣＦ'!$Y$6</c:f>
              <c:strCache>
                <c:ptCount val="1"/>
                <c:pt idx="0">
                  <c:v>その他の費用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'保険加入後のＣＦ'!$Y$7:$Y$40</c:f>
              <c:numCache/>
            </c:numRef>
          </c:val>
        </c:ser>
        <c:ser>
          <c:idx val="8"/>
          <c:order val="8"/>
          <c:tx>
            <c:strRef>
              <c:f>'[1]勤務医万一'!$Z$6</c:f>
              <c:strCache>
                <c:ptCount val="1"/>
                <c:pt idx="0">
                  <c:v>余暇費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'[1]勤務医万一'!$Z$7:$Z$40</c:f>
              <c:numCache/>
            </c:numRef>
          </c:val>
        </c:ser>
        <c:ser>
          <c:idx val="9"/>
          <c:order val="9"/>
          <c:tx>
            <c:strRef>
              <c:f>'[1]勤務医万一'!$AA$6</c:f>
              <c:strCache>
                <c:ptCount val="1"/>
                <c:pt idx="0">
                  <c:v>事業用ローン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'[1]勤務医万一'!$AA$7:$AA$40</c:f>
              <c:numCache/>
            </c:numRef>
          </c:val>
        </c:ser>
        <c:overlap val="100"/>
        <c:axId val="46322578"/>
        <c:axId val="14250019"/>
      </c:bar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'保険加入後のＣＦ'!$AD$6</c:f>
              <c:strCache>
                <c:ptCount val="1"/>
                <c:pt idx="0">
                  <c:v>年度収支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'保険加入後のＣＦ'!$AD$7:$AD$40</c:f>
              <c:numCache/>
            </c:numRef>
          </c:val>
        </c:ser>
        <c:ser>
          <c:idx val="1"/>
          <c:order val="1"/>
          <c:tx>
            <c:strRef>
              <c:f>'保険加入後のＣＦ'!$AE$6</c:f>
              <c:strCache>
                <c:ptCount val="1"/>
                <c:pt idx="0">
                  <c:v>不足する資金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'保険加入後のＣＦ'!$AE$7:$AE$40</c:f>
              <c:numCache/>
            </c:numRef>
          </c:val>
        </c:ser>
        <c:ser>
          <c:idx val="2"/>
          <c:order val="2"/>
          <c:tx>
            <c:strRef>
              <c:f>'保険加入後のＣＦ'!$AJ$6</c:f>
              <c:strCache>
                <c:ptCount val="1"/>
                <c:pt idx="0">
                  <c:v>貯蓄残高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'保険加入後のＣＦ'!$AJ$7:$AJ$40</c:f>
              <c:numCache/>
            </c:numRef>
          </c:val>
        </c:ser>
        <c:overlap val="100"/>
        <c:axId val="61141308"/>
        <c:axId val="13400861"/>
      </c:bar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390525</xdr:colOff>
      <xdr:row>5</xdr:row>
      <xdr:rowOff>676275</xdr:rowOff>
    </xdr:from>
    <xdr:ext cx="333375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296025" y="16573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104775</xdr:colOff>
      <xdr:row>69</xdr:row>
      <xdr:rowOff>0</xdr:rowOff>
    </xdr:from>
    <xdr:to>
      <xdr:col>26</xdr:col>
      <xdr:colOff>209550</xdr:colOff>
      <xdr:row>69</xdr:row>
      <xdr:rowOff>0</xdr:rowOff>
    </xdr:to>
    <xdr:graphicFrame>
      <xdr:nvGraphicFramePr>
        <xdr:cNvPr id="2" name="グラフ 2"/>
        <xdr:cNvGraphicFramePr/>
      </xdr:nvGraphicFramePr>
      <xdr:xfrm>
        <a:off x="104775" y="14049375"/>
        <a:ext cx="813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69</xdr:row>
      <xdr:rowOff>0</xdr:rowOff>
    </xdr:from>
    <xdr:to>
      <xdr:col>25</xdr:col>
      <xdr:colOff>123825</xdr:colOff>
      <xdr:row>69</xdr:row>
      <xdr:rowOff>0</xdr:rowOff>
    </xdr:to>
    <xdr:graphicFrame>
      <xdr:nvGraphicFramePr>
        <xdr:cNvPr id="3" name="グラフ 3"/>
        <xdr:cNvGraphicFramePr/>
      </xdr:nvGraphicFramePr>
      <xdr:xfrm>
        <a:off x="295275" y="14049375"/>
        <a:ext cx="794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600075</xdr:colOff>
      <xdr:row>5</xdr:row>
      <xdr:rowOff>190500</xdr:rowOff>
    </xdr:from>
    <xdr:to>
      <xdr:col>40</xdr:col>
      <xdr:colOff>428625</xdr:colOff>
      <xdr:row>5</xdr:row>
      <xdr:rowOff>657225</xdr:rowOff>
    </xdr:to>
    <xdr:sp>
      <xdr:nvSpPr>
        <xdr:cNvPr id="4" name="角丸四角形 4"/>
        <xdr:cNvSpPr>
          <a:spLocks/>
        </xdr:cNvSpPr>
      </xdr:nvSpPr>
      <xdr:spPr>
        <a:xfrm>
          <a:off x="12239625" y="1171575"/>
          <a:ext cx="4171950" cy="466725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世帯主が万一のときのキャッシュフロー表</a:t>
          </a:r>
        </a:p>
      </xdr:txBody>
    </xdr:sp>
    <xdr:clientData/>
  </xdr:twoCellAnchor>
  <xdr:twoCellAnchor editAs="oneCell">
    <xdr:from>
      <xdr:col>36</xdr:col>
      <xdr:colOff>600075</xdr:colOff>
      <xdr:row>51</xdr:row>
      <xdr:rowOff>152400</xdr:rowOff>
    </xdr:from>
    <xdr:to>
      <xdr:col>41</xdr:col>
      <xdr:colOff>590550</xdr:colOff>
      <xdr:row>67</xdr:row>
      <xdr:rowOff>38100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108585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190500</xdr:colOff>
      <xdr:row>12</xdr:row>
      <xdr:rowOff>161925</xdr:rowOff>
    </xdr:from>
    <xdr:to>
      <xdr:col>41</xdr:col>
      <xdr:colOff>457200</xdr:colOff>
      <xdr:row>23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39650" y="4181475"/>
          <a:ext cx="44291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l7\Desktop\&#26032;&#12375;&#12356;&#12501;&#12457;&#12523;&#12480;\&#21307;&#38498;&#38283;&#26989;UP&#29992;\special\fp\&#36039;&#26009;\7&#22238;&#30446;\&#19975;&#19968;&#12398;&#65315;&#65318;&#65288;&#6530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務医万一"/>
      <sheetName val="保障設計 (2)"/>
      <sheetName val="保険加入後のＣＦ"/>
      <sheetName val="必要保障グラフ"/>
      <sheetName val="保険金曲線"/>
      <sheetName val="保障設計"/>
      <sheetName val="Sheet1"/>
    </sheetNames>
    <sheetDataSet>
      <sheetData sheetId="0">
        <row r="6">
          <cell r="S6" t="str">
            <v>車購入費用</v>
          </cell>
          <cell r="T6" t="str">
            <v>生命保険・損害保険料</v>
          </cell>
          <cell r="U6" t="str">
            <v>所得税・住民税・社会保険料</v>
          </cell>
          <cell r="V6" t="str">
            <v>葬儀費用</v>
          </cell>
          <cell r="Z6" t="str">
            <v>余暇費</v>
          </cell>
          <cell r="AA6" t="str">
            <v>事業用ローン</v>
          </cell>
        </row>
        <row r="7">
          <cell r="S7">
            <v>500</v>
          </cell>
          <cell r="V7">
            <v>300</v>
          </cell>
          <cell r="Z7">
            <v>100</v>
          </cell>
        </row>
        <row r="8">
          <cell r="V8">
            <v>0.01</v>
          </cell>
          <cell r="Z8">
            <v>0.01</v>
          </cell>
        </row>
      </sheetData>
      <sheetData sheetId="2">
        <row r="6">
          <cell r="P6" t="str">
            <v>基本生活費</v>
          </cell>
          <cell r="Q6" t="str">
            <v>住宅費用</v>
          </cell>
          <cell r="R6" t="str">
            <v>教育・結婚援助費用</v>
          </cell>
          <cell r="Y6" t="str">
            <v>その他の費用</v>
          </cell>
          <cell r="AD6" t="str">
            <v>年度収支</v>
          </cell>
          <cell r="AE6" t="str">
            <v>不足する資金</v>
          </cell>
          <cell r="AJ6" t="str">
            <v>貯蓄残高</v>
          </cell>
        </row>
        <row r="7">
          <cell r="P7">
            <v>5</v>
          </cell>
          <cell r="Q7">
            <v>0.00875</v>
          </cell>
          <cell r="AD7" t="str">
            <v> </v>
          </cell>
          <cell r="AE7" t="str">
            <v>　</v>
          </cell>
          <cell r="AJ7">
            <v>1000</v>
          </cell>
        </row>
        <row r="8">
          <cell r="P8">
            <v>0.01</v>
          </cell>
          <cell r="R8">
            <v>0.01</v>
          </cell>
        </row>
        <row r="10">
          <cell r="P10" t="str">
            <v>支出予測</v>
          </cell>
          <cell r="AD10" t="str">
            <v>貯蓄推移予測</v>
          </cell>
        </row>
        <row r="11">
          <cell r="P11">
            <v>404</v>
          </cell>
          <cell r="Q11">
            <v>65</v>
          </cell>
          <cell r="R11" t="str">
            <v> </v>
          </cell>
          <cell r="Y11">
            <v>161</v>
          </cell>
          <cell r="AD11">
            <v>298</v>
          </cell>
          <cell r="AE11">
            <v>1430.6800498276634</v>
          </cell>
          <cell r="AJ11">
            <v>1300</v>
          </cell>
        </row>
        <row r="12">
          <cell r="P12">
            <v>408</v>
          </cell>
          <cell r="Q12">
            <v>65</v>
          </cell>
          <cell r="R12">
            <v>182</v>
          </cell>
          <cell r="Y12">
            <v>34</v>
          </cell>
          <cell r="AD12">
            <v>237.99</v>
          </cell>
          <cell r="AE12">
            <v>1132.6800498276634</v>
          </cell>
          <cell r="AJ12">
            <v>1539.99</v>
          </cell>
        </row>
        <row r="13">
          <cell r="P13">
            <v>412</v>
          </cell>
          <cell r="Q13">
            <v>65</v>
          </cell>
          <cell r="R13">
            <v>80</v>
          </cell>
          <cell r="Y13">
            <v>34</v>
          </cell>
          <cell r="AD13">
            <v>25.969900000000052</v>
          </cell>
          <cell r="AE13">
            <v>894.6900498276636</v>
          </cell>
          <cell r="AJ13">
            <v>1566.9599</v>
          </cell>
        </row>
        <row r="14">
          <cell r="P14">
            <v>416</v>
          </cell>
          <cell r="Q14">
            <v>65</v>
          </cell>
          <cell r="R14">
            <v>81</v>
          </cell>
          <cell r="Y14">
            <v>37</v>
          </cell>
          <cell r="AD14">
            <v>325.93959900000004</v>
          </cell>
          <cell r="AE14">
            <v>868.7201498276636</v>
          </cell>
          <cell r="AJ14">
            <v>1892.899499</v>
          </cell>
        </row>
        <row r="15">
          <cell r="P15">
            <v>420</v>
          </cell>
          <cell r="Q15">
            <v>65</v>
          </cell>
          <cell r="R15">
            <v>384</v>
          </cell>
          <cell r="Y15">
            <v>37</v>
          </cell>
          <cell r="AD15">
            <v>17.898994990000006</v>
          </cell>
          <cell r="AE15">
            <v>542.7805508276633</v>
          </cell>
          <cell r="AJ15">
            <v>1914.5842929880002</v>
          </cell>
        </row>
        <row r="16">
          <cell r="P16">
            <v>425</v>
          </cell>
          <cell r="Q16">
            <v>65</v>
          </cell>
          <cell r="R16">
            <v>244</v>
          </cell>
          <cell r="Y16">
            <v>37</v>
          </cell>
          <cell r="AD16">
            <v>151.84798493990002</v>
          </cell>
          <cell r="AE16">
            <v>524.8815558376637</v>
          </cell>
          <cell r="AJ16">
            <v>2070.261446513876</v>
          </cell>
        </row>
        <row r="17">
          <cell r="P17">
            <v>429</v>
          </cell>
          <cell r="Q17">
            <v>65</v>
          </cell>
          <cell r="R17">
            <v>246</v>
          </cell>
          <cell r="Y17">
            <v>38</v>
          </cell>
          <cell r="AD17">
            <v>143.78646478929898</v>
          </cell>
          <cell r="AE17">
            <v>373.03357089776364</v>
          </cell>
          <cell r="AJ17">
            <v>2218.1884341962023</v>
          </cell>
        </row>
        <row r="18">
          <cell r="P18">
            <v>433</v>
          </cell>
          <cell r="Q18">
            <v>65</v>
          </cell>
          <cell r="R18">
            <v>367</v>
          </cell>
          <cell r="Y18">
            <v>38</v>
          </cell>
          <cell r="AD18">
            <v>17.714329437191964</v>
          </cell>
          <cell r="AE18">
            <v>229.24710610846432</v>
          </cell>
          <cell r="AJ18">
            <v>2240.3391405017865</v>
          </cell>
        </row>
        <row r="19">
          <cell r="P19">
            <v>437</v>
          </cell>
          <cell r="Q19">
            <v>65</v>
          </cell>
          <cell r="R19">
            <v>332</v>
          </cell>
          <cell r="Y19">
            <v>38</v>
          </cell>
          <cell r="AD19">
            <v>47.63147273156392</v>
          </cell>
          <cell r="AE19">
            <v>211.5327766712726</v>
          </cell>
          <cell r="AJ19">
            <v>2292.451291514354</v>
          </cell>
        </row>
        <row r="20">
          <cell r="P20">
            <v>442</v>
          </cell>
          <cell r="Q20">
            <v>65</v>
          </cell>
          <cell r="R20">
            <v>335</v>
          </cell>
          <cell r="Y20">
            <v>38</v>
          </cell>
          <cell r="AD20">
            <v>-292.4622125411204</v>
          </cell>
          <cell r="AE20">
            <v>163.90130393970867</v>
          </cell>
          <cell r="AJ20">
            <v>2004.5739815562624</v>
          </cell>
        </row>
        <row r="21">
          <cell r="P21">
            <v>446</v>
          </cell>
          <cell r="Q21">
            <v>65</v>
          </cell>
          <cell r="R21">
            <v>342</v>
          </cell>
          <cell r="Y21">
            <v>38</v>
          </cell>
          <cell r="AD21">
            <v>26.43316533346831</v>
          </cell>
          <cell r="AE21">
            <v>456.3635164808293</v>
          </cell>
          <cell r="AJ21">
            <v>2035.0162948528434</v>
          </cell>
        </row>
        <row r="22">
          <cell r="P22">
            <v>451</v>
          </cell>
          <cell r="Q22">
            <v>65</v>
          </cell>
          <cell r="R22">
            <v>305</v>
          </cell>
          <cell r="Y22">
            <v>38</v>
          </cell>
          <cell r="AD22">
            <v>57.31749698680301</v>
          </cell>
          <cell r="AE22">
            <v>429.93035114736085</v>
          </cell>
          <cell r="AJ22">
            <v>2096.403824429352</v>
          </cell>
        </row>
        <row r="23">
          <cell r="P23">
            <v>455</v>
          </cell>
          <cell r="Q23">
            <v>65</v>
          </cell>
          <cell r="R23">
            <v>309</v>
          </cell>
          <cell r="Y23">
            <v>38</v>
          </cell>
          <cell r="AD23">
            <v>49.19067195667105</v>
          </cell>
          <cell r="AE23">
            <v>372.6128541605576</v>
          </cell>
          <cell r="AJ23">
            <v>2149.787304034882</v>
          </cell>
        </row>
        <row r="24">
          <cell r="P24">
            <v>460</v>
          </cell>
          <cell r="Q24">
            <v>65</v>
          </cell>
          <cell r="R24">
            <v>348</v>
          </cell>
          <cell r="Y24">
            <v>49</v>
          </cell>
          <cell r="AD24">
            <v>-5.947421323762228</v>
          </cell>
          <cell r="AE24">
            <v>323.4221822038862</v>
          </cell>
          <cell r="AJ24">
            <v>2148.139457319189</v>
          </cell>
        </row>
        <row r="25">
          <cell r="P25">
            <v>464</v>
          </cell>
          <cell r="Q25">
            <v>65</v>
          </cell>
          <cell r="R25">
            <v>268</v>
          </cell>
          <cell r="Y25">
            <v>49</v>
          </cell>
          <cell r="AD25">
            <v>68.90310446300009</v>
          </cell>
          <cell r="AE25">
            <v>329.3696035276489</v>
          </cell>
          <cell r="AJ25">
            <v>2221.338840696828</v>
          </cell>
        </row>
        <row r="26">
          <cell r="P26">
            <v>469</v>
          </cell>
          <cell r="Q26">
            <v>65</v>
          </cell>
          <cell r="R26">
            <v>271</v>
          </cell>
          <cell r="Y26">
            <v>49</v>
          </cell>
          <cell r="AD26">
            <v>60.74213550763011</v>
          </cell>
          <cell r="AE26">
            <v>260.4664990646488</v>
          </cell>
          <cell r="AJ26">
            <v>2286.5236538858517</v>
          </cell>
        </row>
        <row r="27">
          <cell r="P27">
            <v>474</v>
          </cell>
          <cell r="Q27">
            <v>65</v>
          </cell>
          <cell r="R27">
            <v>474</v>
          </cell>
          <cell r="Y27">
            <v>49</v>
          </cell>
          <cell r="AD27">
            <v>-525.4304431372937</v>
          </cell>
          <cell r="AE27">
            <v>199.72436355701848</v>
          </cell>
          <cell r="AJ27">
            <v>1765.6662580563298</v>
          </cell>
        </row>
        <row r="28">
          <cell r="P28">
            <v>478</v>
          </cell>
          <cell r="Q28">
            <v>65</v>
          </cell>
          <cell r="R28">
            <v>353</v>
          </cell>
          <cell r="Y28">
            <v>49</v>
          </cell>
          <cell r="AD28">
            <v>-54.614747568666644</v>
          </cell>
          <cell r="AE28">
            <v>725.1548066943124</v>
          </cell>
          <cell r="AJ28">
            <v>1714.5828430037757</v>
          </cell>
        </row>
        <row r="29">
          <cell r="P29">
            <v>483</v>
          </cell>
          <cell r="Q29">
            <v>65</v>
          </cell>
          <cell r="R29">
            <v>356</v>
          </cell>
          <cell r="Y29">
            <v>49</v>
          </cell>
          <cell r="AD29">
            <v>-62.810895044353174</v>
          </cell>
          <cell r="AE29">
            <v>779.769554262979</v>
          </cell>
          <cell r="AJ29">
            <v>1655.20111364543</v>
          </cell>
        </row>
        <row r="30">
          <cell r="P30">
            <v>488</v>
          </cell>
          <cell r="Q30">
            <v>65</v>
          </cell>
          <cell r="R30">
            <v>531</v>
          </cell>
          <cell r="Y30">
            <v>49</v>
          </cell>
          <cell r="AD30">
            <v>-280.0190039947968</v>
          </cell>
          <cell r="AE30">
            <v>842.580449307332</v>
          </cell>
          <cell r="AJ30">
            <v>1378.492511877924</v>
          </cell>
        </row>
        <row r="31">
          <cell r="P31">
            <v>493</v>
          </cell>
          <cell r="Q31">
            <v>65</v>
          </cell>
          <cell r="R31">
            <v>452</v>
          </cell>
          <cell r="Y31">
            <v>49</v>
          </cell>
          <cell r="AD31">
            <v>-206.23919403474474</v>
          </cell>
          <cell r="AE31">
            <v>1122.5994533021294</v>
          </cell>
          <cell r="AJ31">
            <v>1175.010302866935</v>
          </cell>
        </row>
        <row r="32">
          <cell r="P32">
            <v>498</v>
          </cell>
          <cell r="Q32">
            <v>65</v>
          </cell>
          <cell r="R32">
            <v>457</v>
          </cell>
          <cell r="Y32">
            <v>49</v>
          </cell>
          <cell r="AD32">
            <v>-215.471585975092</v>
          </cell>
          <cell r="AE32">
            <v>1328.8386473368737</v>
          </cell>
          <cell r="AJ32">
            <v>961.8887374975769</v>
          </cell>
        </row>
        <row r="33">
          <cell r="P33">
            <v>503</v>
          </cell>
          <cell r="Q33">
            <v>65</v>
          </cell>
          <cell r="R33">
            <v>231</v>
          </cell>
          <cell r="Y33">
            <v>49</v>
          </cell>
          <cell r="AD33">
            <v>5.283698165157034</v>
          </cell>
          <cell r="AE33">
            <v>1544.310233311966</v>
          </cell>
          <cell r="AJ33">
            <v>969.0962131377291</v>
          </cell>
        </row>
        <row r="34">
          <cell r="P34">
            <v>508</v>
          </cell>
          <cell r="Q34">
            <v>65</v>
          </cell>
          <cell r="R34">
            <v>233</v>
          </cell>
          <cell r="Y34">
            <v>76</v>
          </cell>
          <cell r="AD34">
            <v>-408.97346485319144</v>
          </cell>
          <cell r="AE34">
            <v>1539.0265351468088</v>
          </cell>
          <cell r="AJ34">
            <v>562.0609407108132</v>
          </cell>
        </row>
        <row r="35">
          <cell r="P35">
            <v>513</v>
          </cell>
          <cell r="Q35">
            <v>65</v>
          </cell>
          <cell r="R35">
            <v>235</v>
          </cell>
          <cell r="Y35">
            <v>76</v>
          </cell>
          <cell r="AD35">
            <v>93</v>
          </cell>
          <cell r="AE35">
            <v>1948</v>
          </cell>
          <cell r="AJ35">
            <v>656.1850625922348</v>
          </cell>
        </row>
        <row r="36">
          <cell r="P36">
            <v>414</v>
          </cell>
          <cell r="Q36">
            <v>65</v>
          </cell>
          <cell r="Y36">
            <v>76</v>
          </cell>
          <cell r="AD36">
            <v>428</v>
          </cell>
          <cell r="AE36">
            <v>1855</v>
          </cell>
          <cell r="AJ36">
            <v>1085.4974327174193</v>
          </cell>
        </row>
        <row r="37">
          <cell r="P37">
            <v>419</v>
          </cell>
          <cell r="Q37">
            <v>65</v>
          </cell>
          <cell r="R37" t="str">
            <v> </v>
          </cell>
          <cell r="Y37">
            <v>56</v>
          </cell>
          <cell r="AD37">
            <v>445</v>
          </cell>
          <cell r="AE37">
            <v>1427</v>
          </cell>
          <cell r="AJ37">
            <v>1532.668427582854</v>
          </cell>
        </row>
        <row r="38">
          <cell r="P38">
            <v>423</v>
          </cell>
          <cell r="Q38">
            <v>65</v>
          </cell>
          <cell r="R38">
            <v>239</v>
          </cell>
          <cell r="Y38">
            <v>56</v>
          </cell>
          <cell r="AD38">
            <v>204</v>
          </cell>
          <cell r="AE38">
            <v>982</v>
          </cell>
          <cell r="AJ38">
            <v>1739.7337644380198</v>
          </cell>
        </row>
        <row r="39">
          <cell r="P39">
            <v>427</v>
          </cell>
          <cell r="Q39">
            <v>65</v>
          </cell>
          <cell r="Y39">
            <v>56</v>
          </cell>
          <cell r="AD39">
            <v>439</v>
          </cell>
          <cell r="AE39">
            <v>778</v>
          </cell>
          <cell r="AJ39">
            <v>2182.2132319668954</v>
          </cell>
        </row>
        <row r="40">
          <cell r="P40">
            <v>431</v>
          </cell>
          <cell r="Q40">
            <v>65</v>
          </cell>
          <cell r="Y40">
            <v>56</v>
          </cell>
          <cell r="AD40">
            <v>437</v>
          </cell>
          <cell r="AE40">
            <v>339</v>
          </cell>
          <cell r="AJ40">
            <v>2623.577658430829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U67"/>
  <sheetViews>
    <sheetView tabSelected="1" zoomScale="75" zoomScaleNormal="75" zoomScalePageLayoutView="0" workbookViewId="0" topLeftCell="A1">
      <selection activeCell="AI35" sqref="AI35:AI37"/>
    </sheetView>
  </sheetViews>
  <sheetFormatPr defaultColWidth="9.140625" defaultRowHeight="15"/>
  <cols>
    <col min="2" max="2" width="7.7109375" style="38" customWidth="1"/>
    <col min="3" max="6" width="4.8515625" style="0" customWidth="1"/>
    <col min="7" max="7" width="6.8515625" style="39" bestFit="1" customWidth="1"/>
    <col min="8" max="8" width="7.140625" style="4" customWidth="1"/>
    <col min="9" max="11" width="5.8515625" style="4" bestFit="1" customWidth="1"/>
    <col min="12" max="12" width="5.57421875" style="4" customWidth="1"/>
    <col min="13" max="13" width="7.28125" style="4" customWidth="1"/>
    <col min="14" max="14" width="6.8515625" style="4" bestFit="1" customWidth="1"/>
    <col min="15" max="15" width="0.9921875" style="5" customWidth="1"/>
    <col min="16" max="17" width="6.8515625" style="4" bestFit="1" customWidth="1"/>
    <col min="18" max="18" width="5.8515625" style="4" bestFit="1" customWidth="1"/>
    <col min="19" max="20" width="5.8515625" style="4" hidden="1" customWidth="1"/>
    <col min="21" max="21" width="6.8515625" style="4" hidden="1" customWidth="1"/>
    <col min="22" max="22" width="4.421875" style="4" hidden="1" customWidth="1"/>
    <col min="23" max="24" width="4.421875" style="4" customWidth="1"/>
    <col min="25" max="25" width="6.57421875" style="4" customWidth="1"/>
    <col min="26" max="27" width="5.8515625" style="4" hidden="1" customWidth="1"/>
    <col min="28" max="28" width="6.8515625" style="4" bestFit="1" customWidth="1"/>
    <col min="29" max="29" width="0.9921875" style="5" customWidth="1"/>
    <col min="30" max="30" width="7.8515625" style="4" customWidth="1"/>
    <col min="31" max="31" width="8.00390625" style="4" bestFit="1" customWidth="1"/>
    <col min="32" max="32" width="1.421875" style="6" customWidth="1"/>
    <col min="33" max="33" width="5.8515625" style="4" customWidth="1"/>
    <col min="34" max="34" width="6.140625" style="4" customWidth="1"/>
    <col min="35" max="35" width="5.8515625" style="4" customWidth="1"/>
    <col min="36" max="36" width="8.00390625" style="7" customWidth="1"/>
    <col min="38" max="38" width="10.00390625" style="0" customWidth="1"/>
    <col min="39" max="39" width="35.421875" style="0" customWidth="1"/>
    <col min="40" max="40" width="10.57421875" style="0" bestFit="1" customWidth="1"/>
    <col min="41" max="41" width="6.421875" style="0" customWidth="1"/>
  </cols>
  <sheetData>
    <row r="3" spans="2:7" ht="17.25">
      <c r="B3" s="1" t="s">
        <v>0</v>
      </c>
      <c r="C3" s="2"/>
      <c r="D3" s="2"/>
      <c r="E3" s="2"/>
      <c r="F3" s="2"/>
      <c r="G3" s="3"/>
    </row>
    <row r="6" spans="2:47" ht="149.25" customHeight="1">
      <c r="B6" s="8"/>
      <c r="C6" s="8"/>
      <c r="D6" s="9"/>
      <c r="E6" s="10" t="s">
        <v>1</v>
      </c>
      <c r="F6" s="11"/>
      <c r="G6" s="12" t="s">
        <v>2</v>
      </c>
      <c r="H6" s="13" t="s">
        <v>3</v>
      </c>
      <c r="I6" s="13" t="s">
        <v>4</v>
      </c>
      <c r="J6" s="13" t="s">
        <v>5</v>
      </c>
      <c r="K6" s="13" t="s">
        <v>6</v>
      </c>
      <c r="L6" s="13" t="s">
        <v>6</v>
      </c>
      <c r="M6" s="13" t="s">
        <v>7</v>
      </c>
      <c r="N6" s="13" t="s">
        <v>8</v>
      </c>
      <c r="O6" s="14"/>
      <c r="P6" s="15" t="s">
        <v>9</v>
      </c>
      <c r="Q6" s="15" t="s">
        <v>10</v>
      </c>
      <c r="R6" s="15" t="s">
        <v>11</v>
      </c>
      <c r="S6" s="15" t="s">
        <v>12</v>
      </c>
      <c r="T6" s="15" t="s">
        <v>13</v>
      </c>
      <c r="U6" s="15" t="s">
        <v>14</v>
      </c>
      <c r="V6" s="15" t="s">
        <v>15</v>
      </c>
      <c r="W6" s="15" t="s">
        <v>16</v>
      </c>
      <c r="X6" s="15" t="s">
        <v>17</v>
      </c>
      <c r="Y6" s="15" t="s">
        <v>18</v>
      </c>
      <c r="Z6" s="15" t="s">
        <v>17</v>
      </c>
      <c r="AA6" s="15" t="s">
        <v>19</v>
      </c>
      <c r="AB6" s="15" t="s">
        <v>20</v>
      </c>
      <c r="AC6" s="14"/>
      <c r="AD6" s="16" t="s">
        <v>21</v>
      </c>
      <c r="AE6" s="16" t="s">
        <v>22</v>
      </c>
      <c r="AF6" s="17"/>
      <c r="AG6" s="16" t="s">
        <v>23</v>
      </c>
      <c r="AH6" s="16" t="s">
        <v>24</v>
      </c>
      <c r="AI6" s="16" t="s">
        <v>25</v>
      </c>
      <c r="AJ6" s="16" t="s">
        <v>26</v>
      </c>
      <c r="AK6" s="18"/>
      <c r="AL6" s="19" t="s">
        <v>27</v>
      </c>
      <c r="AM6" s="20"/>
      <c r="AN6" s="20"/>
      <c r="AO6" s="20"/>
      <c r="AP6" s="18"/>
      <c r="AQ6" s="18"/>
      <c r="AR6" s="18"/>
      <c r="AS6" s="18"/>
      <c r="AT6" s="18"/>
      <c r="AU6" s="18"/>
    </row>
    <row r="7" spans="2:42" ht="18.75">
      <c r="B7" s="21"/>
      <c r="C7" s="21"/>
      <c r="D7" s="22"/>
      <c r="E7" s="10" t="s">
        <v>28</v>
      </c>
      <c r="F7" s="11"/>
      <c r="G7" s="23"/>
      <c r="H7" s="24"/>
      <c r="I7" s="24"/>
      <c r="J7" s="24"/>
      <c r="K7" s="24"/>
      <c r="L7" s="24"/>
      <c r="M7" s="24"/>
      <c r="N7" s="24"/>
      <c r="O7" s="25"/>
      <c r="P7" s="26">
        <v>5</v>
      </c>
      <c r="Q7" s="27">
        <v>0.00875</v>
      </c>
      <c r="R7" s="28"/>
      <c r="S7" s="28">
        <v>500</v>
      </c>
      <c r="T7" s="28"/>
      <c r="U7" s="28"/>
      <c r="V7" s="28">
        <v>300</v>
      </c>
      <c r="W7" s="28"/>
      <c r="X7" s="28"/>
      <c r="Y7" s="28"/>
      <c r="Z7" s="28">
        <v>100</v>
      </c>
      <c r="AA7" s="28"/>
      <c r="AB7" s="28"/>
      <c r="AC7" s="25"/>
      <c r="AD7" s="29" t="s">
        <v>29</v>
      </c>
      <c r="AE7" s="30" t="s">
        <v>30</v>
      </c>
      <c r="AF7" s="31"/>
      <c r="AG7" s="30"/>
      <c r="AH7" s="32">
        <v>300</v>
      </c>
      <c r="AI7" s="30">
        <v>0.002</v>
      </c>
      <c r="AJ7" s="33">
        <v>1000</v>
      </c>
      <c r="AL7" s="34"/>
      <c r="AM7" s="35" t="s">
        <v>31</v>
      </c>
      <c r="AN7" s="35"/>
      <c r="AO7" s="35"/>
      <c r="AP7" s="35"/>
    </row>
    <row r="8" spans="2:41" ht="17.25">
      <c r="B8" s="21"/>
      <c r="C8" s="21"/>
      <c r="D8" s="22"/>
      <c r="E8" s="10" t="s">
        <v>32</v>
      </c>
      <c r="F8" s="10"/>
      <c r="G8" s="23"/>
      <c r="H8" s="24"/>
      <c r="I8" s="36" t="s">
        <v>33</v>
      </c>
      <c r="J8" s="36" t="s">
        <v>31</v>
      </c>
      <c r="K8" s="36" t="s">
        <v>31</v>
      </c>
      <c r="L8" s="24"/>
      <c r="M8" s="24"/>
      <c r="N8" s="24"/>
      <c r="O8" s="25"/>
      <c r="P8" s="26">
        <v>0.01</v>
      </c>
      <c r="Q8" s="28"/>
      <c r="R8" s="26">
        <v>0.01</v>
      </c>
      <c r="S8" s="28"/>
      <c r="T8" s="28"/>
      <c r="U8" s="28"/>
      <c r="V8" s="26">
        <v>0.01</v>
      </c>
      <c r="W8" s="26"/>
      <c r="X8" s="26"/>
      <c r="Y8" s="28"/>
      <c r="Z8" s="26">
        <v>0.01</v>
      </c>
      <c r="AA8" s="26"/>
      <c r="AB8" s="28"/>
      <c r="AC8" s="25"/>
      <c r="AD8" s="29"/>
      <c r="AE8" s="30"/>
      <c r="AF8" s="31"/>
      <c r="AG8" s="30"/>
      <c r="AH8" s="30"/>
      <c r="AI8" s="30"/>
      <c r="AJ8" s="33"/>
      <c r="AL8" s="37" t="s">
        <v>34</v>
      </c>
      <c r="AM8" s="37"/>
      <c r="AN8" s="37"/>
      <c r="AO8" s="37"/>
    </row>
    <row r="9" spans="5:40" ht="13.5">
      <c r="E9" t="s">
        <v>35</v>
      </c>
      <c r="AC9" s="25"/>
      <c r="AN9" s="40"/>
    </row>
    <row r="10" spans="2:42" ht="13.5" customHeight="1">
      <c r="B10" s="41" t="s">
        <v>36</v>
      </c>
      <c r="C10" s="41" t="s">
        <v>37</v>
      </c>
      <c r="D10" s="41" t="s">
        <v>38</v>
      </c>
      <c r="E10" s="41" t="s">
        <v>39</v>
      </c>
      <c r="F10" s="41" t="s">
        <v>39</v>
      </c>
      <c r="G10" s="42" t="s">
        <v>40</v>
      </c>
      <c r="H10" s="42"/>
      <c r="I10" s="42"/>
      <c r="J10" s="42"/>
      <c r="K10" s="42"/>
      <c r="L10" s="42"/>
      <c r="M10" s="42"/>
      <c r="N10" s="43"/>
      <c r="P10" s="44" t="s">
        <v>41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D10" s="44" t="s">
        <v>42</v>
      </c>
      <c r="AE10" s="44"/>
      <c r="AF10" s="44"/>
      <c r="AG10" s="44"/>
      <c r="AH10" s="44"/>
      <c r="AI10" s="44"/>
      <c r="AJ10" s="44"/>
      <c r="AL10" s="46" t="s">
        <v>43</v>
      </c>
      <c r="AM10" s="46"/>
      <c r="AN10" s="46"/>
      <c r="AO10" s="46"/>
      <c r="AP10" s="46"/>
    </row>
    <row r="11" spans="2:42" s="62" customFormat="1" ht="13.5">
      <c r="B11" s="47">
        <v>2013</v>
      </c>
      <c r="C11" s="48" t="s">
        <v>44</v>
      </c>
      <c r="D11" s="48">
        <v>34</v>
      </c>
      <c r="E11" s="49">
        <v>3</v>
      </c>
      <c r="F11" s="48">
        <v>0</v>
      </c>
      <c r="G11" s="50">
        <v>64</v>
      </c>
      <c r="H11" s="51">
        <v>125</v>
      </c>
      <c r="I11" s="52"/>
      <c r="J11" s="52"/>
      <c r="K11" s="52"/>
      <c r="L11" s="52"/>
      <c r="M11" s="52">
        <v>840</v>
      </c>
      <c r="N11" s="53">
        <f aca="true" t="shared" si="0" ref="N11:N64">SUM(G11:M11)</f>
        <v>1029</v>
      </c>
      <c r="O11" s="5"/>
      <c r="P11" s="54">
        <v>404</v>
      </c>
      <c r="Q11" s="54">
        <v>65</v>
      </c>
      <c r="R11" s="55" t="s">
        <v>45</v>
      </c>
      <c r="S11" s="54"/>
      <c r="T11" s="54"/>
      <c r="U11" s="54"/>
      <c r="V11" s="54"/>
      <c r="W11" s="56"/>
      <c r="X11" s="56">
        <v>101</v>
      </c>
      <c r="Y11" s="54">
        <v>161</v>
      </c>
      <c r="Z11" s="55"/>
      <c r="AA11" s="55"/>
      <c r="AB11" s="57">
        <f aca="true" t="shared" si="1" ref="AB11:AB65">SUM(P11:Z11)</f>
        <v>731</v>
      </c>
      <c r="AC11" s="5"/>
      <c r="AD11" s="58">
        <f aca="true" t="shared" si="2" ref="AD11:AD64">N11-AB11</f>
        <v>298</v>
      </c>
      <c r="AE11" s="59">
        <f>SUM(AD11:AD65)</f>
        <v>1430.6800498276634</v>
      </c>
      <c r="AF11" s="60"/>
      <c r="AG11" s="61"/>
      <c r="AH11" s="61">
        <v>303</v>
      </c>
      <c r="AI11" s="61">
        <v>2</v>
      </c>
      <c r="AJ11" s="58">
        <f>AJ7+AD11+AI11</f>
        <v>1300</v>
      </c>
      <c r="AL11" s="63" t="s">
        <v>46</v>
      </c>
      <c r="AM11" s="63"/>
      <c r="AN11" s="63"/>
      <c r="AO11" s="63"/>
      <c r="AP11" s="63"/>
    </row>
    <row r="12" spans="2:42" ht="13.5">
      <c r="B12" s="47">
        <f aca="true" t="shared" si="3" ref="B12:B65">B11+1</f>
        <v>2014</v>
      </c>
      <c r="C12" s="48"/>
      <c r="D12" s="48">
        <f aca="true" t="shared" si="4" ref="D12:F27">D11+1</f>
        <v>35</v>
      </c>
      <c r="E12" s="49">
        <f t="shared" si="4"/>
        <v>4</v>
      </c>
      <c r="F12" s="48">
        <f>F11+1</f>
        <v>1</v>
      </c>
      <c r="G12" s="50">
        <v>64</v>
      </c>
      <c r="H12" s="51">
        <v>125</v>
      </c>
      <c r="I12" s="52"/>
      <c r="J12" s="52"/>
      <c r="K12" s="52"/>
      <c r="L12" s="52"/>
      <c r="M12" s="52">
        <v>840</v>
      </c>
      <c r="N12" s="53">
        <f t="shared" si="0"/>
        <v>1029</v>
      </c>
      <c r="P12" s="54">
        <v>408</v>
      </c>
      <c r="Q12" s="54">
        <v>65</v>
      </c>
      <c r="R12" s="55">
        <v>182</v>
      </c>
      <c r="S12" s="54"/>
      <c r="T12" s="54"/>
      <c r="U12" s="54"/>
      <c r="V12" s="54"/>
      <c r="W12" s="56"/>
      <c r="X12" s="56">
        <v>102.01</v>
      </c>
      <c r="Y12" s="54">
        <v>34</v>
      </c>
      <c r="Z12" s="55"/>
      <c r="AA12" s="55"/>
      <c r="AB12" s="57">
        <f t="shared" si="1"/>
        <v>791.01</v>
      </c>
      <c r="AD12" s="58">
        <f t="shared" si="2"/>
        <v>237.99</v>
      </c>
      <c r="AE12" s="59">
        <f aca="true" t="shared" si="5" ref="AE12:AE64">SUM(AD12:AD66)</f>
        <v>1132.6800498276634</v>
      </c>
      <c r="AF12" s="60"/>
      <c r="AG12" s="61"/>
      <c r="AH12" s="61"/>
      <c r="AI12" s="61">
        <v>2</v>
      </c>
      <c r="AJ12" s="58">
        <f aca="true" t="shared" si="6" ref="AJ12:AJ64">AJ11+AD12+AI12</f>
        <v>1539.99</v>
      </c>
      <c r="AL12" s="64"/>
      <c r="AM12" s="64"/>
      <c r="AN12" s="64"/>
      <c r="AO12" s="64"/>
      <c r="AP12" s="64"/>
    </row>
    <row r="13" spans="2:42" ht="13.5">
      <c r="B13" s="47">
        <f t="shared" si="3"/>
        <v>2015</v>
      </c>
      <c r="C13" s="48"/>
      <c r="D13" s="48">
        <f t="shared" si="4"/>
        <v>36</v>
      </c>
      <c r="E13" s="49">
        <f t="shared" si="4"/>
        <v>5</v>
      </c>
      <c r="F13" s="48">
        <f t="shared" si="4"/>
        <v>2</v>
      </c>
      <c r="G13" s="50">
        <v>64</v>
      </c>
      <c r="H13" s="51">
        <v>125</v>
      </c>
      <c r="I13" s="52"/>
      <c r="J13" s="52"/>
      <c r="K13" s="52"/>
      <c r="L13" s="52"/>
      <c r="M13" s="52">
        <v>840</v>
      </c>
      <c r="N13" s="53">
        <f t="shared" si="0"/>
        <v>1029</v>
      </c>
      <c r="P13" s="54">
        <v>412</v>
      </c>
      <c r="Q13" s="54">
        <v>65</v>
      </c>
      <c r="R13" s="55">
        <v>80</v>
      </c>
      <c r="S13" s="54"/>
      <c r="T13" s="54"/>
      <c r="U13" s="54"/>
      <c r="V13" s="54"/>
      <c r="W13" s="56">
        <v>309</v>
      </c>
      <c r="X13" s="56">
        <v>103.0301</v>
      </c>
      <c r="Y13" s="54">
        <v>34</v>
      </c>
      <c r="Z13" s="55"/>
      <c r="AA13" s="55"/>
      <c r="AB13" s="57">
        <f t="shared" si="1"/>
        <v>1003.0301</v>
      </c>
      <c r="AD13" s="58">
        <f t="shared" si="2"/>
        <v>25.969900000000052</v>
      </c>
      <c r="AE13" s="59">
        <f t="shared" si="5"/>
        <v>894.6900498276636</v>
      </c>
      <c r="AF13" s="60"/>
      <c r="AG13" s="61"/>
      <c r="AH13" s="61"/>
      <c r="AI13" s="61">
        <v>1</v>
      </c>
      <c r="AJ13" s="58">
        <f t="shared" si="6"/>
        <v>1566.9599</v>
      </c>
      <c r="AL13" s="64"/>
      <c r="AM13" s="64"/>
      <c r="AN13" s="64"/>
      <c r="AO13" s="64"/>
      <c r="AP13" s="64"/>
    </row>
    <row r="14" spans="2:42" ht="13.5">
      <c r="B14" s="47">
        <f t="shared" si="3"/>
        <v>2016</v>
      </c>
      <c r="C14" s="48"/>
      <c r="D14" s="48">
        <f t="shared" si="4"/>
        <v>37</v>
      </c>
      <c r="E14" s="49">
        <f t="shared" si="4"/>
        <v>6</v>
      </c>
      <c r="F14" s="48">
        <f t="shared" si="4"/>
        <v>3</v>
      </c>
      <c r="G14" s="50">
        <v>64</v>
      </c>
      <c r="H14" s="51">
        <v>125</v>
      </c>
      <c r="I14" s="52"/>
      <c r="J14" s="52"/>
      <c r="K14" s="52"/>
      <c r="L14" s="52"/>
      <c r="M14" s="52">
        <v>840</v>
      </c>
      <c r="N14" s="53">
        <f t="shared" si="0"/>
        <v>1029</v>
      </c>
      <c r="P14" s="54">
        <v>416</v>
      </c>
      <c r="Q14" s="54">
        <v>65</v>
      </c>
      <c r="R14" s="55">
        <v>81</v>
      </c>
      <c r="S14" s="54"/>
      <c r="T14" s="54"/>
      <c r="U14" s="54"/>
      <c r="V14" s="54"/>
      <c r="W14" s="56"/>
      <c r="X14" s="56">
        <v>104.060401</v>
      </c>
      <c r="Y14" s="54">
        <v>37</v>
      </c>
      <c r="Z14" s="55"/>
      <c r="AA14" s="55"/>
      <c r="AB14" s="57">
        <f t="shared" si="1"/>
        <v>703.060401</v>
      </c>
      <c r="AD14" s="58">
        <f t="shared" si="2"/>
        <v>325.93959900000004</v>
      </c>
      <c r="AE14" s="59">
        <f t="shared" si="5"/>
        <v>868.7201498276636</v>
      </c>
      <c r="AF14" s="60"/>
      <c r="AG14" s="61"/>
      <c r="AH14" s="61"/>
      <c r="AI14" s="61"/>
      <c r="AJ14" s="58">
        <f t="shared" si="6"/>
        <v>1892.899499</v>
      </c>
      <c r="AL14" s="64"/>
      <c r="AM14" s="64"/>
      <c r="AN14" s="64"/>
      <c r="AO14" s="64"/>
      <c r="AP14" s="64"/>
    </row>
    <row r="15" spans="2:42" ht="13.5">
      <c r="B15" s="47">
        <f t="shared" si="3"/>
        <v>2017</v>
      </c>
      <c r="C15" s="48"/>
      <c r="D15" s="48">
        <f t="shared" si="4"/>
        <v>38</v>
      </c>
      <c r="E15" s="49">
        <f t="shared" si="4"/>
        <v>7</v>
      </c>
      <c r="F15" s="48">
        <f t="shared" si="4"/>
        <v>4</v>
      </c>
      <c r="G15" s="50">
        <v>64</v>
      </c>
      <c r="H15" s="51">
        <v>125</v>
      </c>
      <c r="I15" s="52"/>
      <c r="J15" s="52"/>
      <c r="K15" s="52"/>
      <c r="L15" s="52"/>
      <c r="M15" s="52">
        <v>840</v>
      </c>
      <c r="N15" s="53">
        <f t="shared" si="0"/>
        <v>1029</v>
      </c>
      <c r="P15" s="54">
        <v>420</v>
      </c>
      <c r="Q15" s="54">
        <v>65</v>
      </c>
      <c r="R15" s="55">
        <v>384</v>
      </c>
      <c r="S15" s="54"/>
      <c r="T15" s="54"/>
      <c r="U15" s="54"/>
      <c r="V15" s="54"/>
      <c r="W15" s="56"/>
      <c r="X15" s="56">
        <v>105.10100501</v>
      </c>
      <c r="Y15" s="54">
        <v>37</v>
      </c>
      <c r="Z15" s="55"/>
      <c r="AA15" s="55"/>
      <c r="AB15" s="57">
        <f t="shared" si="1"/>
        <v>1011.10100501</v>
      </c>
      <c r="AD15" s="58">
        <f t="shared" si="2"/>
        <v>17.898994990000006</v>
      </c>
      <c r="AE15" s="59">
        <f t="shared" si="5"/>
        <v>542.7805508276633</v>
      </c>
      <c r="AF15" s="60"/>
      <c r="AG15" s="61"/>
      <c r="AH15" s="61"/>
      <c r="AI15" s="59">
        <f>AJ14*0.2%</f>
        <v>3.785798998</v>
      </c>
      <c r="AJ15" s="58">
        <f t="shared" si="6"/>
        <v>1914.5842929880002</v>
      </c>
      <c r="AL15" s="64"/>
      <c r="AM15" s="64"/>
      <c r="AN15" s="64"/>
      <c r="AO15" s="64"/>
      <c r="AP15" s="64"/>
    </row>
    <row r="16" spans="2:42" ht="13.5">
      <c r="B16" s="47">
        <f t="shared" si="3"/>
        <v>2018</v>
      </c>
      <c r="C16" s="48"/>
      <c r="D16" s="48">
        <f t="shared" si="4"/>
        <v>39</v>
      </c>
      <c r="E16" s="49">
        <f t="shared" si="4"/>
        <v>8</v>
      </c>
      <c r="F16" s="48">
        <f t="shared" si="4"/>
        <v>5</v>
      </c>
      <c r="G16" s="50">
        <v>64</v>
      </c>
      <c r="H16" s="51">
        <v>125</v>
      </c>
      <c r="I16" s="52"/>
      <c r="J16" s="52"/>
      <c r="K16" s="52"/>
      <c r="L16" s="52"/>
      <c r="M16" s="52">
        <v>840</v>
      </c>
      <c r="N16" s="53">
        <f t="shared" si="0"/>
        <v>1029</v>
      </c>
      <c r="P16" s="54">
        <v>425</v>
      </c>
      <c r="Q16" s="54">
        <v>65</v>
      </c>
      <c r="R16" s="55">
        <v>244</v>
      </c>
      <c r="S16" s="54"/>
      <c r="T16" s="54"/>
      <c r="U16" s="54"/>
      <c r="V16" s="54"/>
      <c r="W16" s="56"/>
      <c r="X16" s="56">
        <v>106.1520150601</v>
      </c>
      <c r="Y16" s="54">
        <v>37</v>
      </c>
      <c r="Z16" s="55"/>
      <c r="AA16" s="55"/>
      <c r="AB16" s="57">
        <f t="shared" si="1"/>
        <v>877.1520150601</v>
      </c>
      <c r="AD16" s="58">
        <f t="shared" si="2"/>
        <v>151.84798493990002</v>
      </c>
      <c r="AE16" s="59">
        <f t="shared" si="5"/>
        <v>524.8815558376637</v>
      </c>
      <c r="AF16" s="60"/>
      <c r="AG16" s="61"/>
      <c r="AH16" s="61"/>
      <c r="AI16" s="59">
        <f aca="true" t="shared" si="7" ref="AI16:AI65">AJ15*0.2%</f>
        <v>3.8291685859760007</v>
      </c>
      <c r="AJ16" s="58">
        <f t="shared" si="6"/>
        <v>2070.261446513876</v>
      </c>
      <c r="AL16" s="64"/>
      <c r="AM16" s="64"/>
      <c r="AN16" s="64"/>
      <c r="AO16" s="64"/>
      <c r="AP16" s="64"/>
    </row>
    <row r="17" spans="2:42" ht="13.5">
      <c r="B17" s="47">
        <f t="shared" si="3"/>
        <v>2019</v>
      </c>
      <c r="C17" s="48"/>
      <c r="D17" s="48">
        <f t="shared" si="4"/>
        <v>40</v>
      </c>
      <c r="E17" s="49">
        <f t="shared" si="4"/>
        <v>9</v>
      </c>
      <c r="F17" s="48">
        <f t="shared" si="4"/>
        <v>6</v>
      </c>
      <c r="G17" s="50">
        <v>64</v>
      </c>
      <c r="H17" s="51">
        <v>125</v>
      </c>
      <c r="I17" s="52"/>
      <c r="J17" s="52"/>
      <c r="K17" s="52"/>
      <c r="L17" s="52"/>
      <c r="M17" s="52">
        <v>840</v>
      </c>
      <c r="N17" s="53">
        <f t="shared" si="0"/>
        <v>1029</v>
      </c>
      <c r="P17" s="54">
        <v>429</v>
      </c>
      <c r="Q17" s="54">
        <v>65</v>
      </c>
      <c r="R17" s="55">
        <v>246</v>
      </c>
      <c r="S17" s="54"/>
      <c r="T17" s="54"/>
      <c r="U17" s="54"/>
      <c r="V17" s="54"/>
      <c r="W17" s="56"/>
      <c r="X17" s="56">
        <v>107.213535210701</v>
      </c>
      <c r="Y17" s="54">
        <v>38</v>
      </c>
      <c r="Z17" s="55"/>
      <c r="AA17" s="55"/>
      <c r="AB17" s="57">
        <f t="shared" si="1"/>
        <v>885.213535210701</v>
      </c>
      <c r="AD17" s="58">
        <f t="shared" si="2"/>
        <v>143.78646478929898</v>
      </c>
      <c r="AE17" s="59">
        <f t="shared" si="5"/>
        <v>373.03357089776364</v>
      </c>
      <c r="AF17" s="60"/>
      <c r="AG17" s="61"/>
      <c r="AH17" s="61"/>
      <c r="AI17" s="59">
        <f t="shared" si="7"/>
        <v>4.140522893027752</v>
      </c>
      <c r="AJ17" s="58">
        <f t="shared" si="6"/>
        <v>2218.1884341962023</v>
      </c>
      <c r="AL17" s="64"/>
      <c r="AM17" s="64"/>
      <c r="AN17" s="64"/>
      <c r="AO17" s="64"/>
      <c r="AP17" s="64"/>
    </row>
    <row r="18" spans="2:42" ht="13.5">
      <c r="B18" s="47">
        <f t="shared" si="3"/>
        <v>2020</v>
      </c>
      <c r="C18" s="48"/>
      <c r="D18" s="48">
        <f t="shared" si="4"/>
        <v>41</v>
      </c>
      <c r="E18" s="49">
        <f t="shared" si="4"/>
        <v>10</v>
      </c>
      <c r="F18" s="48">
        <f t="shared" si="4"/>
        <v>7</v>
      </c>
      <c r="G18" s="50">
        <v>64</v>
      </c>
      <c r="H18" s="51">
        <v>125</v>
      </c>
      <c r="I18" s="52"/>
      <c r="J18" s="52"/>
      <c r="K18" s="52"/>
      <c r="L18" s="52"/>
      <c r="M18" s="52">
        <v>840</v>
      </c>
      <c r="N18" s="53">
        <f t="shared" si="0"/>
        <v>1029</v>
      </c>
      <c r="P18" s="54">
        <v>433</v>
      </c>
      <c r="Q18" s="54">
        <v>65</v>
      </c>
      <c r="R18" s="55">
        <v>367</v>
      </c>
      <c r="S18" s="54"/>
      <c r="T18" s="54"/>
      <c r="U18" s="54"/>
      <c r="V18" s="54"/>
      <c r="W18" s="56"/>
      <c r="X18" s="56">
        <v>108.28567056280801</v>
      </c>
      <c r="Y18" s="54">
        <v>38</v>
      </c>
      <c r="Z18" s="55"/>
      <c r="AA18" s="55"/>
      <c r="AB18" s="57">
        <f t="shared" si="1"/>
        <v>1011.285670562808</v>
      </c>
      <c r="AD18" s="58">
        <f t="shared" si="2"/>
        <v>17.714329437191964</v>
      </c>
      <c r="AE18" s="59">
        <f t="shared" si="5"/>
        <v>229.24710610846432</v>
      </c>
      <c r="AF18" s="60"/>
      <c r="AG18" s="61"/>
      <c r="AH18" s="61"/>
      <c r="AI18" s="59">
        <f t="shared" si="7"/>
        <v>4.436376868392404</v>
      </c>
      <c r="AJ18" s="58">
        <f t="shared" si="6"/>
        <v>2240.3391405017865</v>
      </c>
      <c r="AL18" s="64"/>
      <c r="AM18" s="64"/>
      <c r="AN18" s="64"/>
      <c r="AO18" s="64"/>
      <c r="AP18" s="64"/>
    </row>
    <row r="19" spans="2:42" ht="13.5">
      <c r="B19" s="47">
        <f t="shared" si="3"/>
        <v>2021</v>
      </c>
      <c r="C19" s="48"/>
      <c r="D19" s="48">
        <f t="shared" si="4"/>
        <v>42</v>
      </c>
      <c r="E19" s="49">
        <f t="shared" si="4"/>
        <v>11</v>
      </c>
      <c r="F19" s="48">
        <f t="shared" si="4"/>
        <v>8</v>
      </c>
      <c r="G19" s="50">
        <v>64</v>
      </c>
      <c r="H19" s="51">
        <v>125</v>
      </c>
      <c r="I19" s="52"/>
      <c r="J19" s="52"/>
      <c r="K19" s="52"/>
      <c r="L19" s="52"/>
      <c r="M19" s="52">
        <v>840</v>
      </c>
      <c r="N19" s="53">
        <f t="shared" si="0"/>
        <v>1029</v>
      </c>
      <c r="P19" s="54">
        <v>437</v>
      </c>
      <c r="Q19" s="54">
        <v>65</v>
      </c>
      <c r="R19" s="55">
        <v>332</v>
      </c>
      <c r="S19" s="54"/>
      <c r="T19" s="54"/>
      <c r="U19" s="54"/>
      <c r="V19" s="54"/>
      <c r="W19" s="56"/>
      <c r="X19" s="56">
        <v>109.36852726843608</v>
      </c>
      <c r="Y19" s="54">
        <v>38</v>
      </c>
      <c r="Z19" s="55"/>
      <c r="AA19" s="55"/>
      <c r="AB19" s="57">
        <f t="shared" si="1"/>
        <v>981.3685272684361</v>
      </c>
      <c r="AD19" s="58">
        <f t="shared" si="2"/>
        <v>47.63147273156392</v>
      </c>
      <c r="AE19" s="59">
        <f t="shared" si="5"/>
        <v>211.5327766712726</v>
      </c>
      <c r="AF19" s="60"/>
      <c r="AG19" s="61"/>
      <c r="AH19" s="61"/>
      <c r="AI19" s="59">
        <f t="shared" si="7"/>
        <v>4.480678281003573</v>
      </c>
      <c r="AJ19" s="58">
        <f t="shared" si="6"/>
        <v>2292.451291514354</v>
      </c>
      <c r="AL19" s="65"/>
      <c r="AM19" s="65"/>
      <c r="AN19" s="66"/>
      <c r="AO19" s="65"/>
      <c r="AP19" s="67"/>
    </row>
    <row r="20" spans="2:42" ht="13.5">
      <c r="B20" s="47">
        <f t="shared" si="3"/>
        <v>2022</v>
      </c>
      <c r="C20" s="48"/>
      <c r="D20" s="48">
        <f t="shared" si="4"/>
        <v>43</v>
      </c>
      <c r="E20" s="49">
        <f t="shared" si="4"/>
        <v>12</v>
      </c>
      <c r="F20" s="48">
        <f t="shared" si="4"/>
        <v>9</v>
      </c>
      <c r="G20" s="50">
        <v>64</v>
      </c>
      <c r="H20" s="51">
        <v>125</v>
      </c>
      <c r="I20" s="52"/>
      <c r="J20" s="52"/>
      <c r="K20" s="52"/>
      <c r="L20" s="52"/>
      <c r="M20" s="52">
        <v>840</v>
      </c>
      <c r="N20" s="53">
        <f t="shared" si="0"/>
        <v>1029</v>
      </c>
      <c r="P20" s="54">
        <v>442</v>
      </c>
      <c r="Q20" s="54">
        <v>65</v>
      </c>
      <c r="R20" s="55">
        <v>335</v>
      </c>
      <c r="S20" s="54"/>
      <c r="T20" s="54"/>
      <c r="U20" s="54"/>
      <c r="V20" s="54"/>
      <c r="W20" s="56">
        <v>331</v>
      </c>
      <c r="X20" s="56">
        <v>110.46221254112044</v>
      </c>
      <c r="Y20" s="54">
        <v>38</v>
      </c>
      <c r="Z20" s="55"/>
      <c r="AA20" s="55"/>
      <c r="AB20" s="57">
        <f t="shared" si="1"/>
        <v>1321.4622125411204</v>
      </c>
      <c r="AD20" s="58">
        <f t="shared" si="2"/>
        <v>-292.4622125411204</v>
      </c>
      <c r="AE20" s="59">
        <f t="shared" si="5"/>
        <v>163.90130393970867</v>
      </c>
      <c r="AF20" s="60"/>
      <c r="AG20" s="61"/>
      <c r="AH20" s="61"/>
      <c r="AI20" s="59">
        <f t="shared" si="7"/>
        <v>4.5849025830287085</v>
      </c>
      <c r="AJ20" s="58">
        <f t="shared" si="6"/>
        <v>2004.5739815562624</v>
      </c>
      <c r="AL20" s="65"/>
      <c r="AM20" s="65"/>
      <c r="AN20" s="66"/>
      <c r="AO20" s="65"/>
      <c r="AP20" s="67"/>
    </row>
    <row r="21" spans="2:42" ht="13.5">
      <c r="B21" s="47">
        <f t="shared" si="3"/>
        <v>2023</v>
      </c>
      <c r="C21" s="48"/>
      <c r="D21" s="48">
        <f t="shared" si="4"/>
        <v>44</v>
      </c>
      <c r="E21" s="49">
        <f t="shared" si="4"/>
        <v>13</v>
      </c>
      <c r="F21" s="48">
        <f t="shared" si="4"/>
        <v>10</v>
      </c>
      <c r="G21" s="50">
        <v>64</v>
      </c>
      <c r="H21" s="51">
        <v>125</v>
      </c>
      <c r="I21" s="52"/>
      <c r="J21" s="52"/>
      <c r="K21" s="52"/>
      <c r="L21" s="52"/>
      <c r="M21" s="52">
        <v>840</v>
      </c>
      <c r="N21" s="53">
        <f t="shared" si="0"/>
        <v>1029</v>
      </c>
      <c r="P21" s="54">
        <v>446</v>
      </c>
      <c r="Q21" s="54">
        <v>65</v>
      </c>
      <c r="R21" s="55">
        <v>342</v>
      </c>
      <c r="S21" s="54"/>
      <c r="T21" s="54"/>
      <c r="U21" s="54"/>
      <c r="V21" s="54"/>
      <c r="W21" s="56"/>
      <c r="X21" s="56">
        <v>111.56683466653165</v>
      </c>
      <c r="Y21" s="54">
        <v>38</v>
      </c>
      <c r="Z21" s="55"/>
      <c r="AA21" s="55"/>
      <c r="AB21" s="57">
        <f t="shared" si="1"/>
        <v>1002.5668346665317</v>
      </c>
      <c r="AD21" s="58">
        <f t="shared" si="2"/>
        <v>26.43316533346831</v>
      </c>
      <c r="AE21" s="59">
        <f t="shared" si="5"/>
        <v>456.3635164808293</v>
      </c>
      <c r="AF21" s="68"/>
      <c r="AG21" s="59"/>
      <c r="AH21" s="59"/>
      <c r="AI21" s="59">
        <f t="shared" si="7"/>
        <v>4.009147963112525</v>
      </c>
      <c r="AJ21" s="58">
        <f t="shared" si="6"/>
        <v>2035.0162948528434</v>
      </c>
      <c r="AL21" s="65"/>
      <c r="AM21" s="65"/>
      <c r="AN21" s="66"/>
      <c r="AO21" s="65"/>
      <c r="AP21" s="67"/>
    </row>
    <row r="22" spans="2:42" ht="13.5">
      <c r="B22" s="47">
        <f t="shared" si="3"/>
        <v>2024</v>
      </c>
      <c r="C22" s="48"/>
      <c r="D22" s="48">
        <f t="shared" si="4"/>
        <v>45</v>
      </c>
      <c r="E22" s="49">
        <f t="shared" si="4"/>
        <v>14</v>
      </c>
      <c r="F22" s="48">
        <f t="shared" si="4"/>
        <v>11</v>
      </c>
      <c r="G22" s="50">
        <v>64</v>
      </c>
      <c r="H22" s="51">
        <v>125</v>
      </c>
      <c r="I22" s="52"/>
      <c r="J22" s="52"/>
      <c r="K22" s="52"/>
      <c r="L22" s="52"/>
      <c r="M22" s="52">
        <v>840</v>
      </c>
      <c r="N22" s="53">
        <f t="shared" si="0"/>
        <v>1029</v>
      </c>
      <c r="P22" s="54">
        <v>451</v>
      </c>
      <c r="Q22" s="54">
        <v>65</v>
      </c>
      <c r="R22" s="55">
        <v>305</v>
      </c>
      <c r="S22" s="54"/>
      <c r="T22" s="54"/>
      <c r="U22" s="54"/>
      <c r="V22" s="54"/>
      <c r="W22" s="56"/>
      <c r="X22" s="56">
        <v>112.68250301319696</v>
      </c>
      <c r="Y22" s="54">
        <v>38</v>
      </c>
      <c r="Z22" s="55"/>
      <c r="AA22" s="55"/>
      <c r="AB22" s="57">
        <f t="shared" si="1"/>
        <v>971.682503013197</v>
      </c>
      <c r="AD22" s="58">
        <f t="shared" si="2"/>
        <v>57.31749698680301</v>
      </c>
      <c r="AE22" s="59">
        <f t="shared" si="5"/>
        <v>429.93035114736085</v>
      </c>
      <c r="AF22" s="69"/>
      <c r="AG22" s="70"/>
      <c r="AH22" s="70"/>
      <c r="AI22" s="59">
        <f t="shared" si="7"/>
        <v>4.070032589705687</v>
      </c>
      <c r="AJ22" s="58">
        <f t="shared" si="6"/>
        <v>2096.403824429352</v>
      </c>
      <c r="AL22" s="65"/>
      <c r="AM22" s="65"/>
      <c r="AN22" s="66"/>
      <c r="AO22" s="65"/>
      <c r="AP22" s="67"/>
    </row>
    <row r="23" spans="2:42" ht="13.5">
      <c r="B23" s="47">
        <f t="shared" si="3"/>
        <v>2025</v>
      </c>
      <c r="C23" s="48"/>
      <c r="D23" s="48">
        <f t="shared" si="4"/>
        <v>46</v>
      </c>
      <c r="E23" s="49">
        <f t="shared" si="4"/>
        <v>15</v>
      </c>
      <c r="F23" s="48">
        <f t="shared" si="4"/>
        <v>12</v>
      </c>
      <c r="G23" s="50">
        <v>65</v>
      </c>
      <c r="H23" s="51">
        <v>125</v>
      </c>
      <c r="I23" s="52"/>
      <c r="J23" s="52"/>
      <c r="K23" s="52"/>
      <c r="L23" s="52"/>
      <c r="M23" s="52">
        <v>840</v>
      </c>
      <c r="N23" s="53">
        <f t="shared" si="0"/>
        <v>1030</v>
      </c>
      <c r="P23" s="54">
        <v>455</v>
      </c>
      <c r="Q23" s="54">
        <v>65</v>
      </c>
      <c r="R23" s="55">
        <v>309</v>
      </c>
      <c r="S23" s="54"/>
      <c r="T23" s="54"/>
      <c r="U23" s="54"/>
      <c r="V23" s="54"/>
      <c r="W23" s="56"/>
      <c r="X23" s="56">
        <v>113.80932804332893</v>
      </c>
      <c r="Y23" s="54">
        <v>38</v>
      </c>
      <c r="Z23" s="55"/>
      <c r="AA23" s="55"/>
      <c r="AB23" s="57">
        <f t="shared" si="1"/>
        <v>980.809328043329</v>
      </c>
      <c r="AD23" s="58">
        <f t="shared" si="2"/>
        <v>49.19067195667105</v>
      </c>
      <c r="AE23" s="59">
        <f t="shared" si="5"/>
        <v>372.6128541605576</v>
      </c>
      <c r="AF23" s="69"/>
      <c r="AG23" s="70"/>
      <c r="AH23" s="70"/>
      <c r="AI23" s="59">
        <f t="shared" si="7"/>
        <v>4.192807648858704</v>
      </c>
      <c r="AJ23" s="58">
        <f t="shared" si="6"/>
        <v>2149.787304034882</v>
      </c>
      <c r="AL23" s="65"/>
      <c r="AM23" s="65"/>
      <c r="AN23" s="66"/>
      <c r="AO23" s="65"/>
      <c r="AP23" s="67"/>
    </row>
    <row r="24" spans="2:36" ht="13.5">
      <c r="B24" s="47">
        <f t="shared" si="3"/>
        <v>2026</v>
      </c>
      <c r="C24" s="48"/>
      <c r="D24" s="48">
        <f t="shared" si="4"/>
        <v>47</v>
      </c>
      <c r="E24" s="49">
        <f t="shared" si="4"/>
        <v>16</v>
      </c>
      <c r="F24" s="48">
        <f t="shared" si="4"/>
        <v>13</v>
      </c>
      <c r="G24" s="50">
        <v>66</v>
      </c>
      <c r="H24" s="51">
        <v>125</v>
      </c>
      <c r="I24" s="52"/>
      <c r="J24" s="52"/>
      <c r="K24" s="52"/>
      <c r="L24" s="52"/>
      <c r="M24" s="52">
        <v>840</v>
      </c>
      <c r="N24" s="53">
        <f t="shared" si="0"/>
        <v>1031</v>
      </c>
      <c r="P24" s="54">
        <v>460</v>
      </c>
      <c r="Q24" s="54">
        <v>65</v>
      </c>
      <c r="R24" s="55">
        <v>348</v>
      </c>
      <c r="S24" s="54"/>
      <c r="T24" s="54"/>
      <c r="U24" s="54"/>
      <c r="V24" s="54"/>
      <c r="W24" s="56"/>
      <c r="X24" s="56">
        <v>114.94742132376223</v>
      </c>
      <c r="Y24" s="54">
        <v>49</v>
      </c>
      <c r="Z24" s="55"/>
      <c r="AA24" s="55"/>
      <c r="AB24" s="57">
        <f t="shared" si="1"/>
        <v>1036.9474213237622</v>
      </c>
      <c r="AD24" s="58">
        <f t="shared" si="2"/>
        <v>-5.947421323762228</v>
      </c>
      <c r="AE24" s="59">
        <f t="shared" si="5"/>
        <v>323.4221822038862</v>
      </c>
      <c r="AF24" s="69"/>
      <c r="AG24" s="70"/>
      <c r="AH24" s="70"/>
      <c r="AI24" s="59">
        <f t="shared" si="7"/>
        <v>4.299574608069764</v>
      </c>
      <c r="AJ24" s="58">
        <f t="shared" si="6"/>
        <v>2148.139457319189</v>
      </c>
    </row>
    <row r="25" spans="2:36" ht="13.5">
      <c r="B25" s="47">
        <f t="shared" si="3"/>
        <v>2027</v>
      </c>
      <c r="C25" s="48"/>
      <c r="D25" s="48">
        <f t="shared" si="4"/>
        <v>48</v>
      </c>
      <c r="E25" s="49">
        <f t="shared" si="4"/>
        <v>17</v>
      </c>
      <c r="F25" s="48">
        <f t="shared" si="4"/>
        <v>14</v>
      </c>
      <c r="G25" s="50">
        <v>66</v>
      </c>
      <c r="H25" s="51">
        <v>125</v>
      </c>
      <c r="I25" s="52"/>
      <c r="J25" s="52"/>
      <c r="K25" s="52"/>
      <c r="L25" s="52"/>
      <c r="M25" s="52">
        <v>840</v>
      </c>
      <c r="N25" s="53">
        <f t="shared" si="0"/>
        <v>1031</v>
      </c>
      <c r="P25" s="54">
        <v>464</v>
      </c>
      <c r="Q25" s="54">
        <v>65</v>
      </c>
      <c r="R25" s="55">
        <v>268</v>
      </c>
      <c r="S25" s="54"/>
      <c r="T25" s="54"/>
      <c r="U25" s="54"/>
      <c r="V25" s="54"/>
      <c r="W25" s="56"/>
      <c r="X25" s="56">
        <v>116.09689553699985</v>
      </c>
      <c r="Y25" s="54">
        <v>49</v>
      </c>
      <c r="Z25" s="55"/>
      <c r="AA25" s="55"/>
      <c r="AB25" s="57">
        <f>SUM(P25:Z25)</f>
        <v>962.0968955369999</v>
      </c>
      <c r="AD25" s="58">
        <f t="shared" si="2"/>
        <v>68.90310446300009</v>
      </c>
      <c r="AE25" s="59">
        <f t="shared" si="5"/>
        <v>329.3696035276489</v>
      </c>
      <c r="AF25" s="69"/>
      <c r="AG25" s="70"/>
      <c r="AH25" s="70"/>
      <c r="AI25" s="59">
        <f t="shared" si="7"/>
        <v>4.296278914638378</v>
      </c>
      <c r="AJ25" s="58">
        <f t="shared" si="6"/>
        <v>2221.338840696828</v>
      </c>
    </row>
    <row r="26" spans="2:36" ht="13.5">
      <c r="B26" s="47">
        <f t="shared" si="3"/>
        <v>2028</v>
      </c>
      <c r="C26" s="48"/>
      <c r="D26" s="48">
        <f t="shared" si="4"/>
        <v>49</v>
      </c>
      <c r="E26" s="49">
        <f t="shared" si="4"/>
        <v>18</v>
      </c>
      <c r="F26" s="48">
        <f t="shared" si="4"/>
        <v>15</v>
      </c>
      <c r="G26" s="50">
        <v>67</v>
      </c>
      <c r="H26" s="51">
        <v>125</v>
      </c>
      <c r="I26" s="52"/>
      <c r="J26" s="52"/>
      <c r="K26" s="52"/>
      <c r="L26" s="52"/>
      <c r="M26" s="52">
        <v>840</v>
      </c>
      <c r="N26" s="53">
        <f t="shared" si="0"/>
        <v>1032</v>
      </c>
      <c r="P26" s="54">
        <v>469</v>
      </c>
      <c r="Q26" s="54">
        <v>65</v>
      </c>
      <c r="R26" s="55">
        <v>271</v>
      </c>
      <c r="S26" s="54"/>
      <c r="T26" s="54"/>
      <c r="U26" s="54"/>
      <c r="V26" s="54"/>
      <c r="W26" s="56"/>
      <c r="X26" s="56">
        <v>117.25786449236985</v>
      </c>
      <c r="Y26" s="54">
        <v>49</v>
      </c>
      <c r="Z26" s="55"/>
      <c r="AA26" s="55"/>
      <c r="AB26" s="57">
        <f t="shared" si="1"/>
        <v>971.2578644923699</v>
      </c>
      <c r="AD26" s="58">
        <f t="shared" si="2"/>
        <v>60.74213550763011</v>
      </c>
      <c r="AE26" s="59">
        <f t="shared" si="5"/>
        <v>260.4664990646488</v>
      </c>
      <c r="AF26" s="69"/>
      <c r="AG26" s="70"/>
      <c r="AH26" s="70"/>
      <c r="AI26" s="59">
        <f t="shared" si="7"/>
        <v>4.442677681393656</v>
      </c>
      <c r="AJ26" s="58">
        <f t="shared" si="6"/>
        <v>2286.5236538858517</v>
      </c>
    </row>
    <row r="27" spans="2:42" ht="13.5">
      <c r="B27" s="47">
        <f t="shared" si="3"/>
        <v>2029</v>
      </c>
      <c r="C27" s="48"/>
      <c r="D27" s="48">
        <f t="shared" si="4"/>
        <v>50</v>
      </c>
      <c r="E27" s="49">
        <f t="shared" si="4"/>
        <v>19</v>
      </c>
      <c r="F27" s="48">
        <f t="shared" si="4"/>
        <v>16</v>
      </c>
      <c r="G27" s="50">
        <v>68</v>
      </c>
      <c r="H27" s="52">
        <v>102</v>
      </c>
      <c r="I27" s="52"/>
      <c r="J27" s="52"/>
      <c r="K27" s="52"/>
      <c r="L27" s="52"/>
      <c r="M27" s="52">
        <v>840</v>
      </c>
      <c r="N27" s="53">
        <f t="shared" si="0"/>
        <v>1010</v>
      </c>
      <c r="P27" s="54">
        <v>474</v>
      </c>
      <c r="Q27" s="54">
        <v>65</v>
      </c>
      <c r="R27" s="55">
        <v>474</v>
      </c>
      <c r="S27" s="54"/>
      <c r="T27" s="54"/>
      <c r="U27" s="54"/>
      <c r="V27" s="54"/>
      <c r="W27" s="56">
        <v>355</v>
      </c>
      <c r="X27" s="56">
        <v>118.43044313729355</v>
      </c>
      <c r="Y27" s="54">
        <v>49</v>
      </c>
      <c r="Z27" s="55"/>
      <c r="AA27" s="55"/>
      <c r="AB27" s="57">
        <f t="shared" si="1"/>
        <v>1535.4304431372937</v>
      </c>
      <c r="AD27" s="58">
        <f t="shared" si="2"/>
        <v>-525.4304431372937</v>
      </c>
      <c r="AE27" s="59">
        <f t="shared" si="5"/>
        <v>199.72436355701848</v>
      </c>
      <c r="AF27" s="69"/>
      <c r="AG27" s="70"/>
      <c r="AH27" s="70"/>
      <c r="AI27" s="59">
        <f t="shared" si="7"/>
        <v>4.573047307771703</v>
      </c>
      <c r="AJ27" s="58">
        <f t="shared" si="6"/>
        <v>1765.6662580563298</v>
      </c>
      <c r="AL27" s="63" t="s">
        <v>47</v>
      </c>
      <c r="AM27" s="63"/>
      <c r="AN27" s="63"/>
      <c r="AO27" s="63"/>
      <c r="AP27" s="63"/>
    </row>
    <row r="28" spans="2:42" ht="13.5">
      <c r="B28" s="47">
        <f t="shared" si="3"/>
        <v>2030</v>
      </c>
      <c r="C28" s="48"/>
      <c r="D28" s="48">
        <f aca="true" t="shared" si="8" ref="D28:F43">D27+1</f>
        <v>51</v>
      </c>
      <c r="E28" s="49">
        <f t="shared" si="8"/>
        <v>20</v>
      </c>
      <c r="F28" s="48">
        <f t="shared" si="8"/>
        <v>17</v>
      </c>
      <c r="G28" s="50">
        <v>68</v>
      </c>
      <c r="H28" s="52">
        <v>102</v>
      </c>
      <c r="I28" s="52"/>
      <c r="J28" s="52"/>
      <c r="K28" s="52"/>
      <c r="L28" s="52"/>
      <c r="M28" s="52">
        <v>840</v>
      </c>
      <c r="N28" s="53">
        <f t="shared" si="0"/>
        <v>1010</v>
      </c>
      <c r="P28" s="54">
        <v>478</v>
      </c>
      <c r="Q28" s="54">
        <v>65</v>
      </c>
      <c r="R28" s="55">
        <v>353</v>
      </c>
      <c r="S28" s="54"/>
      <c r="T28" s="54"/>
      <c r="U28" s="54"/>
      <c r="V28" s="54"/>
      <c r="W28" s="56"/>
      <c r="X28" s="56">
        <v>119.61474756866649</v>
      </c>
      <c r="Y28" s="54">
        <v>49</v>
      </c>
      <c r="Z28" s="55"/>
      <c r="AA28" s="55"/>
      <c r="AB28" s="57">
        <f t="shared" si="1"/>
        <v>1064.6147475686666</v>
      </c>
      <c r="AD28" s="58">
        <f t="shared" si="2"/>
        <v>-54.614747568666644</v>
      </c>
      <c r="AE28" s="59">
        <f t="shared" si="5"/>
        <v>725.1548066943124</v>
      </c>
      <c r="AF28" s="69"/>
      <c r="AG28" s="70"/>
      <c r="AH28" s="70"/>
      <c r="AI28" s="59">
        <f t="shared" si="7"/>
        <v>3.5313325161126596</v>
      </c>
      <c r="AJ28" s="58">
        <f t="shared" si="6"/>
        <v>1714.5828430037757</v>
      </c>
      <c r="AL28" s="71" t="s">
        <v>48</v>
      </c>
      <c r="AM28" s="71"/>
      <c r="AN28" s="71"/>
      <c r="AO28" s="71"/>
      <c r="AP28" s="71"/>
    </row>
    <row r="29" spans="2:36" ht="13.5">
      <c r="B29" s="47">
        <f t="shared" si="3"/>
        <v>2031</v>
      </c>
      <c r="C29" s="48"/>
      <c r="D29" s="48">
        <f t="shared" si="8"/>
        <v>52</v>
      </c>
      <c r="E29" s="49">
        <f t="shared" si="8"/>
        <v>21</v>
      </c>
      <c r="F29" s="48">
        <f t="shared" si="8"/>
        <v>18</v>
      </c>
      <c r="G29" s="50">
        <v>69</v>
      </c>
      <c r="H29" s="52">
        <v>102</v>
      </c>
      <c r="I29" s="52"/>
      <c r="J29" s="52"/>
      <c r="K29" s="52"/>
      <c r="L29" s="52"/>
      <c r="M29" s="52">
        <v>840</v>
      </c>
      <c r="N29" s="53">
        <f t="shared" si="0"/>
        <v>1011</v>
      </c>
      <c r="P29" s="54">
        <v>483</v>
      </c>
      <c r="Q29" s="54">
        <v>65</v>
      </c>
      <c r="R29" s="55">
        <v>356</v>
      </c>
      <c r="S29" s="54"/>
      <c r="T29" s="54"/>
      <c r="U29" s="54"/>
      <c r="V29" s="54"/>
      <c r="W29" s="56"/>
      <c r="X29" s="56">
        <v>120.81089504435315</v>
      </c>
      <c r="Y29" s="54">
        <v>49</v>
      </c>
      <c r="Z29" s="55"/>
      <c r="AA29" s="55"/>
      <c r="AB29" s="57">
        <f t="shared" si="1"/>
        <v>1073.8108950443532</v>
      </c>
      <c r="AD29" s="58">
        <f t="shared" si="2"/>
        <v>-62.810895044353174</v>
      </c>
      <c r="AE29" s="59">
        <f t="shared" si="5"/>
        <v>779.769554262979</v>
      </c>
      <c r="AF29" s="69"/>
      <c r="AG29" s="70"/>
      <c r="AH29" s="70"/>
      <c r="AI29" s="59">
        <f t="shared" si="7"/>
        <v>3.4291656860075515</v>
      </c>
      <c r="AJ29" s="58">
        <f t="shared" si="6"/>
        <v>1655.20111364543</v>
      </c>
    </row>
    <row r="30" spans="2:42" ht="13.5">
      <c r="B30" s="47">
        <f t="shared" si="3"/>
        <v>2032</v>
      </c>
      <c r="C30" s="48"/>
      <c r="D30" s="48">
        <f t="shared" si="8"/>
        <v>53</v>
      </c>
      <c r="E30" s="49">
        <f t="shared" si="8"/>
        <v>22</v>
      </c>
      <c r="F30" s="48">
        <f t="shared" si="8"/>
        <v>19</v>
      </c>
      <c r="G30" s="50">
        <v>70</v>
      </c>
      <c r="H30" s="52"/>
      <c r="I30" s="52">
        <v>65</v>
      </c>
      <c r="J30" s="52"/>
      <c r="K30" s="52"/>
      <c r="L30" s="52"/>
      <c r="M30" s="52">
        <v>840</v>
      </c>
      <c r="N30" s="53">
        <f t="shared" si="0"/>
        <v>975</v>
      </c>
      <c r="P30" s="54">
        <v>488</v>
      </c>
      <c r="Q30" s="54">
        <v>65</v>
      </c>
      <c r="R30" s="55">
        <v>531</v>
      </c>
      <c r="S30" s="54"/>
      <c r="T30" s="54"/>
      <c r="U30" s="54"/>
      <c r="V30" s="54"/>
      <c r="W30" s="56"/>
      <c r="X30" s="56">
        <v>122.01900399479668</v>
      </c>
      <c r="Y30" s="54">
        <v>49</v>
      </c>
      <c r="Z30" s="55"/>
      <c r="AA30" s="55"/>
      <c r="AB30" s="57">
        <f t="shared" si="1"/>
        <v>1255.0190039947968</v>
      </c>
      <c r="AD30" s="58">
        <f t="shared" si="2"/>
        <v>-280.0190039947968</v>
      </c>
      <c r="AE30" s="59">
        <f t="shared" si="5"/>
        <v>842.580449307332</v>
      </c>
      <c r="AF30" s="69"/>
      <c r="AG30" s="70"/>
      <c r="AH30" s="70"/>
      <c r="AI30" s="59">
        <f t="shared" si="7"/>
        <v>3.31040222729086</v>
      </c>
      <c r="AJ30" s="58">
        <f t="shared" si="6"/>
        <v>1378.492511877924</v>
      </c>
      <c r="AL30" s="63" t="s">
        <v>49</v>
      </c>
      <c r="AM30" s="63"/>
      <c r="AN30" s="63"/>
      <c r="AO30" s="63"/>
      <c r="AP30" s="63"/>
    </row>
    <row r="31" spans="2:42" ht="13.5">
      <c r="B31" s="47">
        <f t="shared" si="3"/>
        <v>2033</v>
      </c>
      <c r="C31" s="48"/>
      <c r="D31" s="48">
        <f t="shared" si="8"/>
        <v>54</v>
      </c>
      <c r="E31" s="49">
        <f t="shared" si="8"/>
        <v>23</v>
      </c>
      <c r="F31" s="48">
        <f t="shared" si="8"/>
        <v>20</v>
      </c>
      <c r="G31" s="50">
        <v>70</v>
      </c>
      <c r="H31" s="52"/>
      <c r="I31" s="52">
        <v>66</v>
      </c>
      <c r="J31" s="52"/>
      <c r="K31" s="52"/>
      <c r="L31" s="52"/>
      <c r="M31" s="52">
        <v>840</v>
      </c>
      <c r="N31" s="53">
        <f t="shared" si="0"/>
        <v>976</v>
      </c>
      <c r="P31" s="54">
        <v>493</v>
      </c>
      <c r="Q31" s="54">
        <v>65</v>
      </c>
      <c r="R31" s="55">
        <v>452</v>
      </c>
      <c r="S31" s="54"/>
      <c r="T31" s="54"/>
      <c r="U31" s="54"/>
      <c r="V31" s="54"/>
      <c r="W31" s="56"/>
      <c r="X31" s="56">
        <v>123.23919403474464</v>
      </c>
      <c r="Y31" s="54">
        <v>49</v>
      </c>
      <c r="Z31" s="55"/>
      <c r="AA31" s="55"/>
      <c r="AB31" s="57">
        <f t="shared" si="1"/>
        <v>1182.2391940347447</v>
      </c>
      <c r="AD31" s="58">
        <f t="shared" si="2"/>
        <v>-206.23919403474474</v>
      </c>
      <c r="AE31" s="59">
        <f t="shared" si="5"/>
        <v>1122.5994533021294</v>
      </c>
      <c r="AF31" s="69"/>
      <c r="AG31" s="70"/>
      <c r="AH31" s="70"/>
      <c r="AI31" s="59">
        <f t="shared" si="7"/>
        <v>2.756985023755848</v>
      </c>
      <c r="AJ31" s="58">
        <f t="shared" si="6"/>
        <v>1175.010302866935</v>
      </c>
      <c r="AL31" s="65"/>
      <c r="AM31" s="65" t="s">
        <v>50</v>
      </c>
      <c r="AN31" s="66" t="s">
        <v>51</v>
      </c>
      <c r="AO31" s="72" t="s">
        <v>52</v>
      </c>
      <c r="AP31" s="72"/>
    </row>
    <row r="32" spans="2:42" ht="13.5">
      <c r="B32" s="47">
        <f t="shared" si="3"/>
        <v>2034</v>
      </c>
      <c r="C32" s="48"/>
      <c r="D32" s="48">
        <f t="shared" si="8"/>
        <v>55</v>
      </c>
      <c r="E32" s="49">
        <f t="shared" si="8"/>
        <v>24</v>
      </c>
      <c r="F32" s="48">
        <f t="shared" si="8"/>
        <v>21</v>
      </c>
      <c r="G32" s="50">
        <v>71</v>
      </c>
      <c r="H32" s="52"/>
      <c r="I32" s="52">
        <v>67</v>
      </c>
      <c r="J32" s="52"/>
      <c r="K32" s="52"/>
      <c r="L32" s="52"/>
      <c r="M32" s="52">
        <v>840</v>
      </c>
      <c r="N32" s="53">
        <f t="shared" si="0"/>
        <v>978</v>
      </c>
      <c r="P32" s="54">
        <v>498</v>
      </c>
      <c r="Q32" s="54">
        <v>65</v>
      </c>
      <c r="R32" s="55">
        <v>457</v>
      </c>
      <c r="S32" s="54"/>
      <c r="T32" s="54"/>
      <c r="U32" s="54"/>
      <c r="V32" s="54"/>
      <c r="W32" s="56"/>
      <c r="X32" s="56">
        <v>124.47158597509208</v>
      </c>
      <c r="Y32" s="54">
        <v>49</v>
      </c>
      <c r="Z32" s="55"/>
      <c r="AA32" s="55"/>
      <c r="AB32" s="57">
        <f t="shared" si="1"/>
        <v>1193.471585975092</v>
      </c>
      <c r="AD32" s="58">
        <f t="shared" si="2"/>
        <v>-215.471585975092</v>
      </c>
      <c r="AE32" s="59">
        <f t="shared" si="5"/>
        <v>1328.8386473368737</v>
      </c>
      <c r="AF32" s="69"/>
      <c r="AG32" s="70"/>
      <c r="AH32" s="70"/>
      <c r="AI32" s="59">
        <f t="shared" si="7"/>
        <v>2.35002060573387</v>
      </c>
      <c r="AJ32" s="58">
        <f t="shared" si="6"/>
        <v>961.8887374975769</v>
      </c>
      <c r="AL32" s="65"/>
      <c r="AM32" s="65" t="s">
        <v>53</v>
      </c>
      <c r="AN32" s="66"/>
      <c r="AO32" s="65"/>
      <c r="AP32" s="67"/>
    </row>
    <row r="33" spans="2:42" ht="13.5">
      <c r="B33" s="47">
        <f t="shared" si="3"/>
        <v>2035</v>
      </c>
      <c r="C33" s="48"/>
      <c r="D33" s="48">
        <f t="shared" si="8"/>
        <v>56</v>
      </c>
      <c r="E33" s="49">
        <f t="shared" si="8"/>
        <v>25</v>
      </c>
      <c r="F33" s="48">
        <f t="shared" si="8"/>
        <v>22</v>
      </c>
      <c r="G33" s="50">
        <v>72</v>
      </c>
      <c r="H33" s="52"/>
      <c r="I33" s="52">
        <v>67</v>
      </c>
      <c r="J33" s="52"/>
      <c r="K33" s="52"/>
      <c r="L33" s="52"/>
      <c r="M33" s="52">
        <v>840</v>
      </c>
      <c r="N33" s="53">
        <f t="shared" si="0"/>
        <v>979</v>
      </c>
      <c r="P33" s="54">
        <v>503</v>
      </c>
      <c r="Q33" s="54">
        <v>65</v>
      </c>
      <c r="R33" s="55">
        <v>231</v>
      </c>
      <c r="S33" s="54"/>
      <c r="T33" s="54"/>
      <c r="U33" s="54"/>
      <c r="V33" s="54"/>
      <c r="W33" s="56"/>
      <c r="X33" s="56">
        <v>125.71630183484301</v>
      </c>
      <c r="Y33" s="54">
        <v>49</v>
      </c>
      <c r="Z33" s="55"/>
      <c r="AA33" s="55"/>
      <c r="AB33" s="57">
        <f t="shared" si="1"/>
        <v>973.716301834843</v>
      </c>
      <c r="AD33" s="58">
        <f t="shared" si="2"/>
        <v>5.283698165157034</v>
      </c>
      <c r="AE33" s="59">
        <f t="shared" si="5"/>
        <v>1544.310233311966</v>
      </c>
      <c r="AF33" s="69"/>
      <c r="AG33" s="70"/>
      <c r="AH33" s="70"/>
      <c r="AI33" s="59">
        <f t="shared" si="7"/>
        <v>1.923777474995154</v>
      </c>
      <c r="AJ33" s="58">
        <f t="shared" si="6"/>
        <v>969.0962131377291</v>
      </c>
      <c r="AL33" s="65"/>
      <c r="AM33" s="65"/>
      <c r="AN33" s="66"/>
      <c r="AO33" s="65"/>
      <c r="AP33" s="67"/>
    </row>
    <row r="34" spans="2:42" ht="13.5">
      <c r="B34" s="47">
        <f t="shared" si="3"/>
        <v>2036</v>
      </c>
      <c r="C34" s="48"/>
      <c r="D34" s="48">
        <f t="shared" si="8"/>
        <v>57</v>
      </c>
      <c r="E34" s="49">
        <f t="shared" si="8"/>
        <v>26</v>
      </c>
      <c r="F34" s="48">
        <f t="shared" si="8"/>
        <v>23</v>
      </c>
      <c r="G34" s="50">
        <v>73</v>
      </c>
      <c r="H34" s="52"/>
      <c r="I34" s="52">
        <v>68</v>
      </c>
      <c r="J34" s="52"/>
      <c r="K34" s="52"/>
      <c r="L34" s="52"/>
      <c r="M34" s="52">
        <v>840</v>
      </c>
      <c r="N34" s="53">
        <f t="shared" si="0"/>
        <v>981</v>
      </c>
      <c r="P34" s="54">
        <v>508</v>
      </c>
      <c r="Q34" s="54">
        <v>65</v>
      </c>
      <c r="R34" s="55">
        <v>233</v>
      </c>
      <c r="S34" s="54"/>
      <c r="T34" s="54"/>
      <c r="U34" s="54"/>
      <c r="V34" s="54"/>
      <c r="W34" s="56">
        <v>381</v>
      </c>
      <c r="X34" s="56">
        <v>126.97346485319144</v>
      </c>
      <c r="Y34" s="54">
        <v>76</v>
      </c>
      <c r="Z34" s="55"/>
      <c r="AA34" s="55"/>
      <c r="AB34" s="57">
        <f t="shared" si="1"/>
        <v>1389.9734648531914</v>
      </c>
      <c r="AD34" s="58">
        <f t="shared" si="2"/>
        <v>-408.97346485319144</v>
      </c>
      <c r="AE34" s="59">
        <f t="shared" si="5"/>
        <v>1539.0265351468088</v>
      </c>
      <c r="AF34" s="69"/>
      <c r="AG34" s="70"/>
      <c r="AH34" s="70"/>
      <c r="AI34" s="59">
        <f t="shared" si="7"/>
        <v>1.9381924262754584</v>
      </c>
      <c r="AJ34" s="58">
        <f t="shared" si="6"/>
        <v>562.0609407108132</v>
      </c>
      <c r="AL34" s="73" t="s">
        <v>54</v>
      </c>
      <c r="AM34" s="73"/>
      <c r="AN34" s="73"/>
      <c r="AO34" s="73"/>
      <c r="AP34" s="73"/>
    </row>
    <row r="35" spans="2:36" ht="13.5">
      <c r="B35" s="47">
        <f t="shared" si="3"/>
        <v>2037</v>
      </c>
      <c r="C35" s="48"/>
      <c r="D35" s="48">
        <f t="shared" si="8"/>
        <v>58</v>
      </c>
      <c r="E35" s="49">
        <f t="shared" si="8"/>
        <v>27</v>
      </c>
      <c r="F35" s="48">
        <f t="shared" si="8"/>
        <v>24</v>
      </c>
      <c r="G35" s="50">
        <v>73</v>
      </c>
      <c r="H35" s="52"/>
      <c r="I35" s="52">
        <v>69</v>
      </c>
      <c r="J35" s="52"/>
      <c r="K35" s="52"/>
      <c r="L35" s="52"/>
      <c r="M35" s="52">
        <v>840</v>
      </c>
      <c r="N35" s="53">
        <f t="shared" si="0"/>
        <v>982</v>
      </c>
      <c r="P35" s="54">
        <v>513</v>
      </c>
      <c r="Q35" s="54">
        <v>65</v>
      </c>
      <c r="R35" s="55">
        <v>235</v>
      </c>
      <c r="S35" s="54"/>
      <c r="T35" s="54"/>
      <c r="U35" s="54"/>
      <c r="V35" s="54"/>
      <c r="W35" s="56"/>
      <c r="X35" s="56"/>
      <c r="Y35" s="54">
        <v>76</v>
      </c>
      <c r="Z35" s="54"/>
      <c r="AA35" s="54"/>
      <c r="AB35" s="57">
        <f t="shared" si="1"/>
        <v>889</v>
      </c>
      <c r="AD35" s="58">
        <f t="shared" si="2"/>
        <v>93</v>
      </c>
      <c r="AE35" s="59">
        <f t="shared" si="5"/>
        <v>1948</v>
      </c>
      <c r="AF35" s="69"/>
      <c r="AG35" s="70"/>
      <c r="AH35" s="70"/>
      <c r="AI35" s="59">
        <f t="shared" si="7"/>
        <v>1.1241218814216263</v>
      </c>
      <c r="AJ35" s="58">
        <f t="shared" si="6"/>
        <v>656.1850625922348</v>
      </c>
    </row>
    <row r="36" spans="2:42" ht="13.5">
      <c r="B36" s="47">
        <f t="shared" si="3"/>
        <v>2038</v>
      </c>
      <c r="C36" s="48"/>
      <c r="D36" s="48">
        <f t="shared" si="8"/>
        <v>59</v>
      </c>
      <c r="E36" s="49">
        <f t="shared" si="8"/>
        <v>28</v>
      </c>
      <c r="F36" s="48">
        <f t="shared" si="8"/>
        <v>25</v>
      </c>
      <c r="G36" s="50">
        <v>74</v>
      </c>
      <c r="H36" s="52"/>
      <c r="I36" s="52">
        <v>69</v>
      </c>
      <c r="J36" s="52"/>
      <c r="K36" s="52"/>
      <c r="L36" s="52"/>
      <c r="M36" s="52">
        <v>840</v>
      </c>
      <c r="N36" s="53">
        <f t="shared" si="0"/>
        <v>983</v>
      </c>
      <c r="P36" s="54">
        <v>414</v>
      </c>
      <c r="Q36" s="54">
        <v>65</v>
      </c>
      <c r="R36" s="55"/>
      <c r="S36" s="54"/>
      <c r="T36" s="54"/>
      <c r="U36" s="54"/>
      <c r="V36" s="54"/>
      <c r="W36" s="74"/>
      <c r="X36" s="74"/>
      <c r="Y36" s="54">
        <v>76</v>
      </c>
      <c r="Z36" s="54"/>
      <c r="AA36" s="54"/>
      <c r="AB36" s="57">
        <f t="shared" si="1"/>
        <v>555</v>
      </c>
      <c r="AD36" s="58">
        <f t="shared" si="2"/>
        <v>428</v>
      </c>
      <c r="AE36" s="59">
        <f t="shared" si="5"/>
        <v>1855</v>
      </c>
      <c r="AF36" s="69"/>
      <c r="AG36" s="70"/>
      <c r="AH36" s="70"/>
      <c r="AI36" s="59">
        <f t="shared" si="7"/>
        <v>1.3123701251844695</v>
      </c>
      <c r="AJ36" s="58">
        <f t="shared" si="6"/>
        <v>1085.4974327174193</v>
      </c>
      <c r="AL36" s="73" t="s">
        <v>55</v>
      </c>
      <c r="AM36" s="73"/>
      <c r="AN36" s="73"/>
      <c r="AO36" s="73"/>
      <c r="AP36" s="73"/>
    </row>
    <row r="37" spans="2:36" ht="13.5">
      <c r="B37" s="47">
        <f t="shared" si="3"/>
        <v>2039</v>
      </c>
      <c r="C37" s="48"/>
      <c r="D37" s="48">
        <f t="shared" si="8"/>
        <v>60</v>
      </c>
      <c r="E37" s="49">
        <f t="shared" si="8"/>
        <v>29</v>
      </c>
      <c r="F37" s="48">
        <f t="shared" si="8"/>
        <v>26</v>
      </c>
      <c r="G37" s="50">
        <v>75</v>
      </c>
      <c r="H37" s="52"/>
      <c r="I37" s="52">
        <v>70</v>
      </c>
      <c r="J37" s="52"/>
      <c r="K37" s="52"/>
      <c r="L37" s="52"/>
      <c r="M37" s="52">
        <v>840</v>
      </c>
      <c r="N37" s="53">
        <f t="shared" si="0"/>
        <v>985</v>
      </c>
      <c r="P37" s="54">
        <v>419</v>
      </c>
      <c r="Q37" s="54">
        <v>65</v>
      </c>
      <c r="R37" s="55" t="s">
        <v>45</v>
      </c>
      <c r="S37" s="54"/>
      <c r="T37" s="54"/>
      <c r="U37" s="54"/>
      <c r="V37" s="54"/>
      <c r="W37" s="54"/>
      <c r="X37" s="54"/>
      <c r="Y37" s="54">
        <v>56</v>
      </c>
      <c r="Z37" s="54"/>
      <c r="AA37" s="54"/>
      <c r="AB37" s="57">
        <f t="shared" si="1"/>
        <v>540</v>
      </c>
      <c r="AD37" s="58">
        <f t="shared" si="2"/>
        <v>445</v>
      </c>
      <c r="AE37" s="59">
        <f t="shared" si="5"/>
        <v>1427</v>
      </c>
      <c r="AF37" s="69"/>
      <c r="AG37" s="70"/>
      <c r="AH37" s="70"/>
      <c r="AI37" s="59">
        <f t="shared" si="7"/>
        <v>2.1709948654348388</v>
      </c>
      <c r="AJ37" s="58">
        <f t="shared" si="6"/>
        <v>1532.668427582854</v>
      </c>
    </row>
    <row r="38" spans="2:42" ht="13.5">
      <c r="B38" s="47">
        <f t="shared" si="3"/>
        <v>2040</v>
      </c>
      <c r="C38" s="48"/>
      <c r="D38" s="48">
        <f t="shared" si="8"/>
        <v>61</v>
      </c>
      <c r="E38" s="49">
        <f t="shared" si="8"/>
        <v>30</v>
      </c>
      <c r="F38" s="48">
        <f t="shared" si="8"/>
        <v>27</v>
      </c>
      <c r="G38" s="50">
        <v>76</v>
      </c>
      <c r="H38" s="52"/>
      <c r="I38" s="52">
        <v>71</v>
      </c>
      <c r="J38" s="52"/>
      <c r="K38" s="52"/>
      <c r="L38" s="52"/>
      <c r="M38" s="52">
        <v>840</v>
      </c>
      <c r="N38" s="53">
        <f t="shared" si="0"/>
        <v>987</v>
      </c>
      <c r="P38" s="54">
        <v>423</v>
      </c>
      <c r="Q38" s="54">
        <v>65</v>
      </c>
      <c r="R38" s="55">
        <v>239</v>
      </c>
      <c r="S38" s="54"/>
      <c r="T38" s="54"/>
      <c r="U38" s="54"/>
      <c r="V38" s="54"/>
      <c r="W38" s="54"/>
      <c r="X38" s="54"/>
      <c r="Y38" s="54">
        <v>56</v>
      </c>
      <c r="Z38" s="54"/>
      <c r="AA38" s="54"/>
      <c r="AB38" s="57">
        <f t="shared" si="1"/>
        <v>783</v>
      </c>
      <c r="AD38" s="58">
        <f t="shared" si="2"/>
        <v>204</v>
      </c>
      <c r="AE38" s="59">
        <f t="shared" si="5"/>
        <v>982</v>
      </c>
      <c r="AF38" s="69"/>
      <c r="AG38" s="70"/>
      <c r="AH38" s="70"/>
      <c r="AI38" s="59">
        <f t="shared" si="7"/>
        <v>3.0653368551657083</v>
      </c>
      <c r="AJ38" s="58">
        <f t="shared" si="6"/>
        <v>1739.7337644380198</v>
      </c>
      <c r="AL38" s="73" t="s">
        <v>56</v>
      </c>
      <c r="AM38" s="73"/>
      <c r="AN38" s="73"/>
      <c r="AO38" s="73"/>
      <c r="AP38" s="73"/>
    </row>
    <row r="39" spans="2:36" ht="13.5">
      <c r="B39" s="47">
        <f t="shared" si="3"/>
        <v>2041</v>
      </c>
      <c r="C39" s="48"/>
      <c r="D39" s="48">
        <f t="shared" si="8"/>
        <v>62</v>
      </c>
      <c r="E39" s="49">
        <f t="shared" si="8"/>
        <v>31</v>
      </c>
      <c r="F39" s="48">
        <f t="shared" si="8"/>
        <v>28</v>
      </c>
      <c r="G39" s="50">
        <v>76</v>
      </c>
      <c r="H39" s="52"/>
      <c r="I39" s="52">
        <v>71</v>
      </c>
      <c r="J39" s="52"/>
      <c r="K39" s="52"/>
      <c r="L39" s="52"/>
      <c r="M39" s="52">
        <v>840</v>
      </c>
      <c r="N39" s="53">
        <f t="shared" si="0"/>
        <v>987</v>
      </c>
      <c r="P39" s="54">
        <v>427</v>
      </c>
      <c r="Q39" s="54">
        <v>65</v>
      </c>
      <c r="R39" s="55"/>
      <c r="S39" s="54"/>
      <c r="T39" s="54"/>
      <c r="U39" s="54"/>
      <c r="V39" s="54"/>
      <c r="W39" s="54"/>
      <c r="X39" s="54"/>
      <c r="Y39" s="54">
        <v>56</v>
      </c>
      <c r="Z39" s="54"/>
      <c r="AA39" s="54"/>
      <c r="AB39" s="57">
        <f t="shared" si="1"/>
        <v>548</v>
      </c>
      <c r="AD39" s="58">
        <f t="shared" si="2"/>
        <v>439</v>
      </c>
      <c r="AE39" s="59">
        <f t="shared" si="5"/>
        <v>778</v>
      </c>
      <c r="AF39" s="69"/>
      <c r="AG39" s="70"/>
      <c r="AH39" s="70"/>
      <c r="AI39" s="59">
        <f t="shared" si="7"/>
        <v>3.4794675288760395</v>
      </c>
      <c r="AJ39" s="58">
        <f t="shared" si="6"/>
        <v>2182.2132319668954</v>
      </c>
    </row>
    <row r="40" spans="2:42" ht="13.5">
      <c r="B40" s="47">
        <f t="shared" si="3"/>
        <v>2042</v>
      </c>
      <c r="C40" s="48"/>
      <c r="D40" s="48">
        <f t="shared" si="8"/>
        <v>63</v>
      </c>
      <c r="E40" s="49">
        <f t="shared" si="8"/>
        <v>32</v>
      </c>
      <c r="F40" s="48">
        <f t="shared" si="8"/>
        <v>29</v>
      </c>
      <c r="G40" s="50">
        <v>77</v>
      </c>
      <c r="H40" s="52"/>
      <c r="I40" s="52">
        <v>72</v>
      </c>
      <c r="J40" s="52"/>
      <c r="K40" s="52"/>
      <c r="L40" s="52"/>
      <c r="M40" s="52">
        <v>840</v>
      </c>
      <c r="N40" s="53">
        <f t="shared" si="0"/>
        <v>989</v>
      </c>
      <c r="P40" s="54">
        <v>431</v>
      </c>
      <c r="Q40" s="54">
        <v>65</v>
      </c>
      <c r="R40" s="55"/>
      <c r="S40" s="54"/>
      <c r="T40" s="54"/>
      <c r="U40" s="54"/>
      <c r="V40" s="54"/>
      <c r="W40" s="54"/>
      <c r="X40" s="54"/>
      <c r="Y40" s="54">
        <v>56</v>
      </c>
      <c r="Z40" s="54"/>
      <c r="AA40" s="54"/>
      <c r="AB40" s="57">
        <f t="shared" si="1"/>
        <v>552</v>
      </c>
      <c r="AD40" s="58">
        <f t="shared" si="2"/>
        <v>437</v>
      </c>
      <c r="AE40" s="59">
        <f t="shared" si="5"/>
        <v>339</v>
      </c>
      <c r="AF40" s="69"/>
      <c r="AG40" s="70"/>
      <c r="AH40" s="70"/>
      <c r="AI40" s="59">
        <f t="shared" si="7"/>
        <v>4.364426463933791</v>
      </c>
      <c r="AJ40" s="58">
        <f t="shared" si="6"/>
        <v>2623.577658430829</v>
      </c>
      <c r="AL40" s="73" t="s">
        <v>57</v>
      </c>
      <c r="AM40" s="73"/>
      <c r="AN40" s="73"/>
      <c r="AO40" s="73"/>
      <c r="AP40" s="73"/>
    </row>
    <row r="41" spans="2:41" ht="13.5">
      <c r="B41" s="47">
        <f t="shared" si="3"/>
        <v>2043</v>
      </c>
      <c r="C41" s="48"/>
      <c r="D41" s="48">
        <f t="shared" si="8"/>
        <v>64</v>
      </c>
      <c r="E41" s="49">
        <f t="shared" si="8"/>
        <v>33</v>
      </c>
      <c r="F41" s="48">
        <f t="shared" si="8"/>
        <v>30</v>
      </c>
      <c r="G41" s="50">
        <v>78</v>
      </c>
      <c r="H41" s="52"/>
      <c r="I41" s="52">
        <v>73</v>
      </c>
      <c r="J41" s="52"/>
      <c r="K41" s="52"/>
      <c r="L41" s="52"/>
      <c r="M41" s="52">
        <v>660</v>
      </c>
      <c r="N41" s="53">
        <f t="shared" si="0"/>
        <v>811</v>
      </c>
      <c r="P41" s="54">
        <v>436</v>
      </c>
      <c r="Q41" s="54">
        <v>65</v>
      </c>
      <c r="R41" s="55">
        <v>246</v>
      </c>
      <c r="S41" s="54"/>
      <c r="T41" s="54"/>
      <c r="U41" s="54"/>
      <c r="V41" s="54"/>
      <c r="W41" s="54">
        <v>408</v>
      </c>
      <c r="X41" s="54"/>
      <c r="Y41" s="54">
        <v>4</v>
      </c>
      <c r="Z41" s="54"/>
      <c r="AA41" s="54"/>
      <c r="AB41" s="57">
        <f t="shared" si="1"/>
        <v>1159</v>
      </c>
      <c r="AD41" s="58">
        <f t="shared" si="2"/>
        <v>-348</v>
      </c>
      <c r="AE41" s="70">
        <f t="shared" si="5"/>
        <v>-98</v>
      </c>
      <c r="AF41" s="69"/>
      <c r="AG41" s="70"/>
      <c r="AH41" s="70"/>
      <c r="AI41" s="59">
        <f t="shared" si="7"/>
        <v>5.247155316861658</v>
      </c>
      <c r="AJ41" s="58">
        <f t="shared" si="6"/>
        <v>2280.8248137476908</v>
      </c>
      <c r="AL41" s="75"/>
      <c r="AM41" s="75"/>
      <c r="AN41" s="76"/>
      <c r="AO41" s="75"/>
    </row>
    <row r="42" spans="2:42" ht="13.5">
      <c r="B42" s="47">
        <f t="shared" si="3"/>
        <v>2044</v>
      </c>
      <c r="C42" s="48"/>
      <c r="D42" s="48">
        <f t="shared" si="8"/>
        <v>65</v>
      </c>
      <c r="E42" s="49">
        <f t="shared" si="8"/>
        <v>34</v>
      </c>
      <c r="F42" s="48">
        <f t="shared" si="8"/>
        <v>31</v>
      </c>
      <c r="G42" s="50">
        <v>49</v>
      </c>
      <c r="H42" s="52"/>
      <c r="I42" s="52"/>
      <c r="J42" s="52">
        <v>130</v>
      </c>
      <c r="K42" s="52"/>
      <c r="L42" s="52"/>
      <c r="M42" s="52">
        <v>660</v>
      </c>
      <c r="N42" s="53">
        <f t="shared" si="0"/>
        <v>839</v>
      </c>
      <c r="P42" s="54">
        <v>440</v>
      </c>
      <c r="Q42" s="54">
        <v>65</v>
      </c>
      <c r="R42" s="54"/>
      <c r="S42" s="54"/>
      <c r="T42" s="54"/>
      <c r="U42" s="54"/>
      <c r="V42" s="54"/>
      <c r="W42" s="54"/>
      <c r="X42" s="54"/>
      <c r="Y42" s="54">
        <v>7</v>
      </c>
      <c r="Z42" s="54"/>
      <c r="AA42" s="54"/>
      <c r="AB42" s="57">
        <f t="shared" si="1"/>
        <v>512</v>
      </c>
      <c r="AD42" s="58">
        <f t="shared" si="2"/>
        <v>327</v>
      </c>
      <c r="AE42" s="59">
        <f t="shared" si="5"/>
        <v>250</v>
      </c>
      <c r="AF42" s="69"/>
      <c r="AG42" s="70"/>
      <c r="AH42" s="70"/>
      <c r="AI42" s="59">
        <f t="shared" si="7"/>
        <v>4.561649627495382</v>
      </c>
      <c r="AJ42" s="58">
        <f t="shared" si="6"/>
        <v>2612.386463375186</v>
      </c>
      <c r="AL42" s="73" t="s">
        <v>58</v>
      </c>
      <c r="AM42" s="73"/>
      <c r="AN42" s="73"/>
      <c r="AO42" s="73"/>
      <c r="AP42" s="73"/>
    </row>
    <row r="43" spans="2:36" ht="13.5">
      <c r="B43" s="47">
        <f t="shared" si="3"/>
        <v>2045</v>
      </c>
      <c r="C43" s="48"/>
      <c r="D43" s="48">
        <f t="shared" si="8"/>
        <v>66</v>
      </c>
      <c r="E43" s="49">
        <f t="shared" si="8"/>
        <v>35</v>
      </c>
      <c r="F43" s="48">
        <f t="shared" si="8"/>
        <v>32</v>
      </c>
      <c r="G43" s="50">
        <v>49</v>
      </c>
      <c r="H43" s="52"/>
      <c r="I43" s="52"/>
      <c r="J43" s="52">
        <v>131</v>
      </c>
      <c r="K43" s="52"/>
      <c r="L43" s="52"/>
      <c r="M43" s="52">
        <v>660</v>
      </c>
      <c r="N43" s="53">
        <f t="shared" si="0"/>
        <v>840</v>
      </c>
      <c r="P43" s="54">
        <v>444</v>
      </c>
      <c r="Q43" s="54">
        <v>65</v>
      </c>
      <c r="R43" s="54"/>
      <c r="S43" s="54"/>
      <c r="T43" s="54"/>
      <c r="U43" s="54"/>
      <c r="V43" s="54"/>
      <c r="W43" s="54"/>
      <c r="X43" s="54"/>
      <c r="Y43" s="54">
        <v>7</v>
      </c>
      <c r="Z43" s="54"/>
      <c r="AA43" s="54"/>
      <c r="AB43" s="57">
        <f t="shared" si="1"/>
        <v>516</v>
      </c>
      <c r="AD43" s="58">
        <f t="shared" si="2"/>
        <v>324</v>
      </c>
      <c r="AE43" s="70">
        <f t="shared" si="5"/>
        <v>-77</v>
      </c>
      <c r="AF43" s="69"/>
      <c r="AG43" s="70"/>
      <c r="AH43" s="70"/>
      <c r="AI43" s="59">
        <f t="shared" si="7"/>
        <v>5.224772926750372</v>
      </c>
      <c r="AJ43" s="58">
        <f t="shared" si="6"/>
        <v>2941.6112363019365</v>
      </c>
    </row>
    <row r="44" spans="2:42" ht="13.5">
      <c r="B44" s="47">
        <f t="shared" si="3"/>
        <v>2046</v>
      </c>
      <c r="C44" s="48"/>
      <c r="D44" s="48">
        <f aca="true" t="shared" si="9" ref="D44:F59">D43+1</f>
        <v>67</v>
      </c>
      <c r="E44" s="49">
        <f t="shared" si="9"/>
        <v>36</v>
      </c>
      <c r="F44" s="48">
        <f t="shared" si="9"/>
        <v>33</v>
      </c>
      <c r="G44" s="50">
        <v>50</v>
      </c>
      <c r="H44" s="52"/>
      <c r="I44" s="52"/>
      <c r="J44" s="52">
        <v>133</v>
      </c>
      <c r="K44" s="52"/>
      <c r="L44" s="52"/>
      <c r="M44" s="52">
        <v>660</v>
      </c>
      <c r="N44" s="53">
        <f t="shared" si="0"/>
        <v>843</v>
      </c>
      <c r="P44" s="54">
        <v>449</v>
      </c>
      <c r="Q44" s="54">
        <v>65</v>
      </c>
      <c r="R44" s="54"/>
      <c r="S44" s="54"/>
      <c r="T44" s="54"/>
      <c r="U44" s="54"/>
      <c r="V44" s="54"/>
      <c r="W44" s="54"/>
      <c r="X44" s="54"/>
      <c r="Y44" s="54">
        <v>7</v>
      </c>
      <c r="Z44" s="54"/>
      <c r="AA44" s="54"/>
      <c r="AB44" s="57">
        <f t="shared" si="1"/>
        <v>521</v>
      </c>
      <c r="AD44" s="58">
        <f t="shared" si="2"/>
        <v>322</v>
      </c>
      <c r="AE44" s="70">
        <f t="shared" si="5"/>
        <v>-401</v>
      </c>
      <c r="AF44" s="69"/>
      <c r="AG44" s="70"/>
      <c r="AH44" s="70"/>
      <c r="AI44" s="59">
        <f t="shared" si="7"/>
        <v>5.883222472603873</v>
      </c>
      <c r="AJ44" s="58">
        <f t="shared" si="6"/>
        <v>3269.4944587745404</v>
      </c>
      <c r="AL44" s="73" t="s">
        <v>59</v>
      </c>
      <c r="AM44" s="73"/>
      <c r="AN44" s="73"/>
      <c r="AO44" s="73"/>
      <c r="AP44" s="73"/>
    </row>
    <row r="45" spans="2:36" ht="13.5">
      <c r="B45" s="47">
        <f t="shared" si="3"/>
        <v>2047</v>
      </c>
      <c r="C45" s="48"/>
      <c r="D45" s="48">
        <f t="shared" si="9"/>
        <v>68</v>
      </c>
      <c r="E45" s="49">
        <f t="shared" si="9"/>
        <v>37</v>
      </c>
      <c r="F45" s="48">
        <f t="shared" si="9"/>
        <v>34</v>
      </c>
      <c r="G45" s="50">
        <v>50</v>
      </c>
      <c r="H45" s="52"/>
      <c r="I45" s="52"/>
      <c r="J45" s="52">
        <v>134</v>
      </c>
      <c r="K45" s="52"/>
      <c r="L45" s="52"/>
      <c r="M45" s="52">
        <v>660</v>
      </c>
      <c r="N45" s="53">
        <f t="shared" si="0"/>
        <v>844</v>
      </c>
      <c r="P45" s="54">
        <v>453</v>
      </c>
      <c r="Q45" s="54">
        <v>65</v>
      </c>
      <c r="R45" s="54"/>
      <c r="S45" s="54"/>
      <c r="T45" s="54"/>
      <c r="U45" s="54"/>
      <c r="V45" s="54"/>
      <c r="W45" s="54"/>
      <c r="X45" s="54"/>
      <c r="Y45" s="54">
        <v>7</v>
      </c>
      <c r="Z45" s="54"/>
      <c r="AA45" s="54"/>
      <c r="AB45" s="57">
        <f t="shared" si="1"/>
        <v>525</v>
      </c>
      <c r="AD45" s="58">
        <f t="shared" si="2"/>
        <v>319</v>
      </c>
      <c r="AE45" s="70">
        <f t="shared" si="5"/>
        <v>-723</v>
      </c>
      <c r="AF45" s="69"/>
      <c r="AG45" s="70"/>
      <c r="AH45" s="70"/>
      <c r="AI45" s="59">
        <f t="shared" si="7"/>
        <v>6.538988917549081</v>
      </c>
      <c r="AJ45" s="58">
        <f t="shared" si="6"/>
        <v>3595.0334476920893</v>
      </c>
    </row>
    <row r="46" spans="2:42" ht="13.5">
      <c r="B46" s="47">
        <f t="shared" si="3"/>
        <v>2048</v>
      </c>
      <c r="C46" s="48"/>
      <c r="D46" s="48">
        <f t="shared" si="9"/>
        <v>69</v>
      </c>
      <c r="E46" s="49">
        <f t="shared" si="9"/>
        <v>38</v>
      </c>
      <c r="F46" s="48">
        <f t="shared" si="9"/>
        <v>35</v>
      </c>
      <c r="G46" s="50">
        <v>51</v>
      </c>
      <c r="H46" s="52"/>
      <c r="I46" s="52"/>
      <c r="J46" s="52">
        <v>135</v>
      </c>
      <c r="K46" s="52"/>
      <c r="L46" s="52"/>
      <c r="M46" s="52">
        <v>660</v>
      </c>
      <c r="N46" s="53">
        <f t="shared" si="0"/>
        <v>846</v>
      </c>
      <c r="P46" s="54">
        <v>458</v>
      </c>
      <c r="Q46" s="54">
        <v>65</v>
      </c>
      <c r="R46" s="54"/>
      <c r="S46" s="54"/>
      <c r="T46" s="54"/>
      <c r="U46" s="54"/>
      <c r="V46" s="54"/>
      <c r="W46" s="54"/>
      <c r="X46" s="54"/>
      <c r="Y46" s="54">
        <v>7</v>
      </c>
      <c r="Z46" s="54"/>
      <c r="AA46" s="54"/>
      <c r="AB46" s="57">
        <f t="shared" si="1"/>
        <v>530</v>
      </c>
      <c r="AD46" s="58">
        <f t="shared" si="2"/>
        <v>316</v>
      </c>
      <c r="AE46" s="70">
        <f t="shared" si="5"/>
        <v>-1042</v>
      </c>
      <c r="AF46" s="69"/>
      <c r="AG46" s="70"/>
      <c r="AH46" s="70"/>
      <c r="AI46" s="59">
        <f t="shared" si="7"/>
        <v>7.190066895384179</v>
      </c>
      <c r="AJ46" s="58">
        <f t="shared" si="6"/>
        <v>3918.2235145874733</v>
      </c>
      <c r="AL46" s="73" t="s">
        <v>60</v>
      </c>
      <c r="AM46" s="73"/>
      <c r="AN46" s="73"/>
      <c r="AO46" s="73"/>
      <c r="AP46" s="73"/>
    </row>
    <row r="47" spans="2:42" ht="13.5">
      <c r="B47" s="47">
        <f t="shared" si="3"/>
        <v>2049</v>
      </c>
      <c r="C47" s="48"/>
      <c r="D47" s="48">
        <f t="shared" si="9"/>
        <v>70</v>
      </c>
      <c r="E47" s="49">
        <f t="shared" si="9"/>
        <v>39</v>
      </c>
      <c r="F47" s="48">
        <f t="shared" si="9"/>
        <v>36</v>
      </c>
      <c r="G47" s="50">
        <v>51</v>
      </c>
      <c r="H47" s="52"/>
      <c r="I47" s="52"/>
      <c r="J47" s="52">
        <v>137</v>
      </c>
      <c r="K47" s="52"/>
      <c r="L47" s="52"/>
      <c r="M47" s="52">
        <v>660</v>
      </c>
      <c r="N47" s="53">
        <f t="shared" si="0"/>
        <v>848</v>
      </c>
      <c r="P47" s="54">
        <v>462</v>
      </c>
      <c r="Q47" s="54">
        <v>65</v>
      </c>
      <c r="R47" s="54"/>
      <c r="S47" s="54"/>
      <c r="T47" s="54"/>
      <c r="U47" s="54"/>
      <c r="V47" s="54"/>
      <c r="W47" s="54"/>
      <c r="X47" s="54"/>
      <c r="Y47" s="54">
        <v>7</v>
      </c>
      <c r="Z47" s="54"/>
      <c r="AA47" s="54"/>
      <c r="AB47" s="57">
        <f t="shared" si="1"/>
        <v>534</v>
      </c>
      <c r="AD47" s="58">
        <f t="shared" si="2"/>
        <v>314</v>
      </c>
      <c r="AE47" s="70">
        <f t="shared" si="5"/>
        <v>-1358</v>
      </c>
      <c r="AF47" s="69"/>
      <c r="AG47" s="70"/>
      <c r="AH47" s="70"/>
      <c r="AI47" s="59">
        <f t="shared" si="7"/>
        <v>7.836447029174947</v>
      </c>
      <c r="AJ47" s="58">
        <f t="shared" si="6"/>
        <v>4240.059961616648</v>
      </c>
      <c r="AL47" s="65"/>
      <c r="AM47" s="65"/>
      <c r="AN47" s="66"/>
      <c r="AO47" s="65"/>
      <c r="AP47" s="67"/>
    </row>
    <row r="48" spans="2:42" ht="13.5">
      <c r="B48" s="47">
        <f t="shared" si="3"/>
        <v>2050</v>
      </c>
      <c r="C48" s="48"/>
      <c r="D48" s="48">
        <f t="shared" si="9"/>
        <v>71</v>
      </c>
      <c r="E48" s="49">
        <f t="shared" si="9"/>
        <v>40</v>
      </c>
      <c r="F48" s="48">
        <f t="shared" si="9"/>
        <v>37</v>
      </c>
      <c r="G48" s="50">
        <v>52</v>
      </c>
      <c r="H48" s="52"/>
      <c r="I48" s="52"/>
      <c r="J48" s="52">
        <v>138</v>
      </c>
      <c r="K48" s="52"/>
      <c r="L48" s="52"/>
      <c r="M48" s="52">
        <v>660</v>
      </c>
      <c r="N48" s="53">
        <f t="shared" si="0"/>
        <v>850</v>
      </c>
      <c r="P48" s="54">
        <v>467</v>
      </c>
      <c r="Q48" s="54">
        <v>65</v>
      </c>
      <c r="R48" s="54"/>
      <c r="S48" s="54"/>
      <c r="T48" s="54"/>
      <c r="U48" s="54"/>
      <c r="V48" s="54"/>
      <c r="W48" s="54"/>
      <c r="X48" s="54"/>
      <c r="Y48" s="54">
        <v>7</v>
      </c>
      <c r="Z48" s="54"/>
      <c r="AA48" s="54"/>
      <c r="AB48" s="57">
        <f t="shared" si="1"/>
        <v>539</v>
      </c>
      <c r="AD48" s="58">
        <f t="shared" si="2"/>
        <v>311</v>
      </c>
      <c r="AE48" s="70">
        <f t="shared" si="5"/>
        <v>-1672</v>
      </c>
      <c r="AF48" s="69"/>
      <c r="AG48" s="70"/>
      <c r="AH48" s="70"/>
      <c r="AI48" s="59">
        <f t="shared" si="7"/>
        <v>8.480119923233296</v>
      </c>
      <c r="AJ48" s="58">
        <f t="shared" si="6"/>
        <v>4559.540081539882</v>
      </c>
      <c r="AL48" s="65"/>
      <c r="AM48" s="65"/>
      <c r="AN48" s="66"/>
      <c r="AO48" s="65"/>
      <c r="AP48" s="67"/>
    </row>
    <row r="49" spans="2:42" ht="13.5">
      <c r="B49" s="47">
        <f t="shared" si="3"/>
        <v>2051</v>
      </c>
      <c r="C49" s="48"/>
      <c r="D49" s="48">
        <f t="shared" si="9"/>
        <v>72</v>
      </c>
      <c r="E49" s="49">
        <f t="shared" si="9"/>
        <v>41</v>
      </c>
      <c r="F49" s="48">
        <f t="shared" si="9"/>
        <v>38</v>
      </c>
      <c r="G49" s="50">
        <v>52</v>
      </c>
      <c r="H49" s="52"/>
      <c r="I49" s="52"/>
      <c r="J49" s="52">
        <v>139</v>
      </c>
      <c r="K49" s="52"/>
      <c r="L49" s="52"/>
      <c r="M49" s="52">
        <v>660</v>
      </c>
      <c r="N49" s="53">
        <f t="shared" si="0"/>
        <v>851</v>
      </c>
      <c r="P49" s="54">
        <v>472</v>
      </c>
      <c r="Q49" s="54">
        <v>65</v>
      </c>
      <c r="R49" s="54"/>
      <c r="S49" s="54"/>
      <c r="T49" s="54"/>
      <c r="U49" s="54"/>
      <c r="V49" s="54"/>
      <c r="W49" s="54"/>
      <c r="X49" s="54"/>
      <c r="Y49" s="54">
        <v>7</v>
      </c>
      <c r="Z49" s="54"/>
      <c r="AA49" s="54"/>
      <c r="AB49" s="57">
        <f t="shared" si="1"/>
        <v>544</v>
      </c>
      <c r="AD49" s="58">
        <f t="shared" si="2"/>
        <v>307</v>
      </c>
      <c r="AE49" s="70">
        <f t="shared" si="5"/>
        <v>-1983</v>
      </c>
      <c r="AF49" s="69"/>
      <c r="AG49" s="70"/>
      <c r="AH49" s="70"/>
      <c r="AI49" s="59">
        <f t="shared" si="7"/>
        <v>9.119080163079763</v>
      </c>
      <c r="AJ49" s="58">
        <f t="shared" si="6"/>
        <v>4875.659161702962</v>
      </c>
      <c r="AL49" s="65"/>
      <c r="AM49" s="65"/>
      <c r="AN49" s="66"/>
      <c r="AO49" s="65"/>
      <c r="AP49" s="67"/>
    </row>
    <row r="50" spans="2:42" ht="13.5">
      <c r="B50" s="47">
        <f t="shared" si="3"/>
        <v>2052</v>
      </c>
      <c r="C50" s="48"/>
      <c r="D50" s="48">
        <f t="shared" si="9"/>
        <v>73</v>
      </c>
      <c r="E50" s="49">
        <f t="shared" si="9"/>
        <v>42</v>
      </c>
      <c r="F50" s="48">
        <f t="shared" si="9"/>
        <v>39</v>
      </c>
      <c r="G50" s="50">
        <v>53</v>
      </c>
      <c r="H50" s="52"/>
      <c r="I50" s="52"/>
      <c r="J50" s="52">
        <v>141</v>
      </c>
      <c r="K50" s="52"/>
      <c r="L50" s="52"/>
      <c r="M50" s="52">
        <v>660</v>
      </c>
      <c r="N50" s="53">
        <f t="shared" si="0"/>
        <v>854</v>
      </c>
      <c r="P50" s="54">
        <v>476</v>
      </c>
      <c r="Q50" s="54">
        <v>65</v>
      </c>
      <c r="R50" s="54"/>
      <c r="S50" s="54"/>
      <c r="T50" s="54"/>
      <c r="U50" s="54"/>
      <c r="V50" s="54"/>
      <c r="W50" s="54"/>
      <c r="X50" s="54"/>
      <c r="Y50" s="54">
        <v>7</v>
      </c>
      <c r="Z50" s="54"/>
      <c r="AA50" s="54"/>
      <c r="AB50" s="57">
        <f t="shared" si="1"/>
        <v>548</v>
      </c>
      <c r="AD50" s="58">
        <f t="shared" si="2"/>
        <v>306</v>
      </c>
      <c r="AE50" s="70">
        <f t="shared" si="5"/>
        <v>-2290</v>
      </c>
      <c r="AF50" s="69"/>
      <c r="AG50" s="70"/>
      <c r="AH50" s="70"/>
      <c r="AI50" s="59">
        <f t="shared" si="7"/>
        <v>9.751318323405924</v>
      </c>
      <c r="AJ50" s="58">
        <f t="shared" si="6"/>
        <v>5191.410480026368</v>
      </c>
      <c r="AL50" s="67"/>
      <c r="AM50" s="67"/>
      <c r="AN50" s="77"/>
      <c r="AO50" s="67"/>
      <c r="AP50" s="67"/>
    </row>
    <row r="51" spans="2:36" ht="13.5">
      <c r="B51" s="47">
        <f t="shared" si="3"/>
        <v>2053</v>
      </c>
      <c r="C51" s="48"/>
      <c r="D51" s="48">
        <f t="shared" si="9"/>
        <v>74</v>
      </c>
      <c r="E51" s="49">
        <f t="shared" si="9"/>
        <v>43</v>
      </c>
      <c r="F51" s="48">
        <f t="shared" si="9"/>
        <v>40</v>
      </c>
      <c r="G51" s="50">
        <v>53</v>
      </c>
      <c r="H51" s="52"/>
      <c r="I51" s="52"/>
      <c r="J51" s="52">
        <v>142</v>
      </c>
      <c r="K51" s="52"/>
      <c r="L51" s="52"/>
      <c r="M51" s="52">
        <v>540</v>
      </c>
      <c r="N51" s="53">
        <f t="shared" si="0"/>
        <v>735</v>
      </c>
      <c r="P51" s="54">
        <v>481</v>
      </c>
      <c r="Q51" s="54">
        <v>65</v>
      </c>
      <c r="R51" s="54"/>
      <c r="S51" s="54"/>
      <c r="T51" s="54"/>
      <c r="U51" s="54"/>
      <c r="V51" s="54"/>
      <c r="W51" s="54"/>
      <c r="X51" s="54"/>
      <c r="Y51" s="54">
        <v>7</v>
      </c>
      <c r="Z51" s="54"/>
      <c r="AA51" s="54"/>
      <c r="AB51" s="57">
        <f t="shared" si="1"/>
        <v>553</v>
      </c>
      <c r="AD51" s="58">
        <f t="shared" si="2"/>
        <v>182</v>
      </c>
      <c r="AE51" s="70">
        <f t="shared" si="5"/>
        <v>-2596</v>
      </c>
      <c r="AF51" s="69"/>
      <c r="AG51" s="70"/>
      <c r="AH51" s="70"/>
      <c r="AI51" s="59">
        <f t="shared" si="7"/>
        <v>10.382820960052735</v>
      </c>
      <c r="AJ51" s="58">
        <f t="shared" si="6"/>
        <v>5383.79330098642</v>
      </c>
    </row>
    <row r="52" spans="2:36" ht="13.5">
      <c r="B52" s="47">
        <f t="shared" si="3"/>
        <v>2054</v>
      </c>
      <c r="C52" s="48"/>
      <c r="D52" s="48">
        <f t="shared" si="9"/>
        <v>75</v>
      </c>
      <c r="E52" s="49">
        <f t="shared" si="9"/>
        <v>44</v>
      </c>
      <c r="F52" s="48">
        <f t="shared" si="9"/>
        <v>41</v>
      </c>
      <c r="G52" s="50">
        <v>54</v>
      </c>
      <c r="H52" s="52"/>
      <c r="I52" s="52"/>
      <c r="J52" s="52">
        <v>144</v>
      </c>
      <c r="K52" s="52"/>
      <c r="L52" s="52"/>
      <c r="M52" s="52">
        <v>540</v>
      </c>
      <c r="N52" s="53">
        <f t="shared" si="0"/>
        <v>738</v>
      </c>
      <c r="P52" s="54">
        <v>486</v>
      </c>
      <c r="Q52" s="54">
        <v>65</v>
      </c>
      <c r="R52" s="54"/>
      <c r="S52" s="54"/>
      <c r="T52" s="54"/>
      <c r="U52" s="54"/>
      <c r="V52" s="54"/>
      <c r="W52" s="54"/>
      <c r="X52" s="54"/>
      <c r="Y52" s="54">
        <v>7</v>
      </c>
      <c r="Z52" s="54"/>
      <c r="AA52" s="54"/>
      <c r="AB52" s="57">
        <f t="shared" si="1"/>
        <v>558</v>
      </c>
      <c r="AD52" s="58">
        <f t="shared" si="2"/>
        <v>180</v>
      </c>
      <c r="AE52" s="70">
        <f t="shared" si="5"/>
        <v>-2778</v>
      </c>
      <c r="AF52" s="69"/>
      <c r="AG52" s="70"/>
      <c r="AH52" s="70"/>
      <c r="AI52" s="59">
        <f t="shared" si="7"/>
        <v>10.767586601972841</v>
      </c>
      <c r="AJ52" s="58">
        <f t="shared" si="6"/>
        <v>5574.560887588393</v>
      </c>
    </row>
    <row r="53" spans="2:36" ht="13.5">
      <c r="B53" s="47">
        <f t="shared" si="3"/>
        <v>2055</v>
      </c>
      <c r="C53" s="48"/>
      <c r="D53" s="48">
        <f t="shared" si="9"/>
        <v>76</v>
      </c>
      <c r="E53" s="49">
        <f t="shared" si="9"/>
        <v>45</v>
      </c>
      <c r="F53" s="48">
        <f t="shared" si="9"/>
        <v>42</v>
      </c>
      <c r="G53" s="50">
        <v>55</v>
      </c>
      <c r="H53" s="52"/>
      <c r="I53" s="52"/>
      <c r="J53" s="52">
        <v>145</v>
      </c>
      <c r="K53" s="52"/>
      <c r="L53" s="52"/>
      <c r="M53" s="52">
        <v>540</v>
      </c>
      <c r="N53" s="53">
        <f t="shared" si="0"/>
        <v>740</v>
      </c>
      <c r="P53" s="54">
        <v>491</v>
      </c>
      <c r="Q53" s="54">
        <v>65</v>
      </c>
      <c r="R53" s="54"/>
      <c r="S53" s="54"/>
      <c r="T53" s="54"/>
      <c r="U53" s="54"/>
      <c r="V53" s="54"/>
      <c r="W53" s="54"/>
      <c r="X53" s="54"/>
      <c r="Y53" s="54">
        <v>7</v>
      </c>
      <c r="Z53" s="54"/>
      <c r="AA53" s="54"/>
      <c r="AB53" s="57">
        <f t="shared" si="1"/>
        <v>563</v>
      </c>
      <c r="AD53" s="58">
        <f t="shared" si="2"/>
        <v>177</v>
      </c>
      <c r="AE53" s="70">
        <f t="shared" si="5"/>
        <v>-2958</v>
      </c>
      <c r="AF53" s="69"/>
      <c r="AG53" s="70"/>
      <c r="AH53" s="70"/>
      <c r="AI53" s="59">
        <f t="shared" si="7"/>
        <v>11.149121775176786</v>
      </c>
      <c r="AJ53" s="58">
        <f t="shared" si="6"/>
        <v>5762.710009363569</v>
      </c>
    </row>
    <row r="54" spans="2:36" ht="13.5">
      <c r="B54" s="47">
        <f t="shared" si="3"/>
        <v>2056</v>
      </c>
      <c r="C54" s="48"/>
      <c r="D54" s="48">
        <f t="shared" si="9"/>
        <v>77</v>
      </c>
      <c r="E54" s="49">
        <f t="shared" si="9"/>
        <v>46</v>
      </c>
      <c r="F54" s="48">
        <f t="shared" si="9"/>
        <v>43</v>
      </c>
      <c r="G54" s="50">
        <v>55</v>
      </c>
      <c r="H54" s="52"/>
      <c r="I54" s="52"/>
      <c r="J54" s="52">
        <v>147</v>
      </c>
      <c r="K54" s="52"/>
      <c r="L54" s="52"/>
      <c r="M54" s="52">
        <v>540</v>
      </c>
      <c r="N54" s="53">
        <f t="shared" si="0"/>
        <v>742</v>
      </c>
      <c r="P54" s="54">
        <v>496</v>
      </c>
      <c r="Q54" s="54">
        <v>65</v>
      </c>
      <c r="R54" s="54"/>
      <c r="S54" s="54"/>
      <c r="T54" s="54"/>
      <c r="U54" s="54"/>
      <c r="V54" s="54"/>
      <c r="W54" s="54"/>
      <c r="X54" s="54"/>
      <c r="Y54" s="54">
        <v>7</v>
      </c>
      <c r="Z54" s="54"/>
      <c r="AA54" s="54"/>
      <c r="AB54" s="57">
        <f t="shared" si="1"/>
        <v>568</v>
      </c>
      <c r="AD54" s="58">
        <f t="shared" si="2"/>
        <v>174</v>
      </c>
      <c r="AE54" s="70">
        <f t="shared" si="5"/>
        <v>-3135</v>
      </c>
      <c r="AF54" s="69"/>
      <c r="AG54" s="70"/>
      <c r="AH54" s="70"/>
      <c r="AI54" s="59">
        <f t="shared" si="7"/>
        <v>11.525420018727138</v>
      </c>
      <c r="AJ54" s="58">
        <f t="shared" si="6"/>
        <v>5948.235429382296</v>
      </c>
    </row>
    <row r="55" spans="2:36" ht="13.5">
      <c r="B55" s="47">
        <f t="shared" si="3"/>
        <v>2057</v>
      </c>
      <c r="C55" s="48"/>
      <c r="D55" s="48">
        <f t="shared" si="9"/>
        <v>78</v>
      </c>
      <c r="E55" s="49">
        <f t="shared" si="9"/>
        <v>47</v>
      </c>
      <c r="F55" s="48">
        <f t="shared" si="9"/>
        <v>44</v>
      </c>
      <c r="G55" s="50">
        <v>56</v>
      </c>
      <c r="H55" s="52"/>
      <c r="I55" s="52"/>
      <c r="J55" s="52">
        <v>148</v>
      </c>
      <c r="K55" s="52"/>
      <c r="L55" s="52"/>
      <c r="M55" s="52">
        <v>540</v>
      </c>
      <c r="N55" s="53">
        <f t="shared" si="0"/>
        <v>744</v>
      </c>
      <c r="P55" s="54">
        <v>501</v>
      </c>
      <c r="Q55" s="54">
        <v>65</v>
      </c>
      <c r="R55" s="54"/>
      <c r="S55" s="54"/>
      <c r="T55" s="54"/>
      <c r="U55" s="54"/>
      <c r="V55" s="54"/>
      <c r="W55" s="54"/>
      <c r="X55" s="54"/>
      <c r="Y55" s="54">
        <v>7</v>
      </c>
      <c r="Z55" s="54"/>
      <c r="AA55" s="54"/>
      <c r="AB55" s="57">
        <f t="shared" si="1"/>
        <v>573</v>
      </c>
      <c r="AD55" s="58">
        <f t="shared" si="2"/>
        <v>171</v>
      </c>
      <c r="AE55" s="70">
        <f t="shared" si="5"/>
        <v>-3309</v>
      </c>
      <c r="AF55" s="69"/>
      <c r="AG55" s="70"/>
      <c r="AH55" s="70"/>
      <c r="AI55" s="59">
        <f t="shared" si="7"/>
        <v>11.896470858764593</v>
      </c>
      <c r="AJ55" s="58">
        <f t="shared" si="6"/>
        <v>6131.131900241061</v>
      </c>
    </row>
    <row r="56" spans="2:36" ht="13.5">
      <c r="B56" s="47">
        <f t="shared" si="3"/>
        <v>2058</v>
      </c>
      <c r="C56" s="48"/>
      <c r="D56" s="48">
        <f t="shared" si="9"/>
        <v>79</v>
      </c>
      <c r="E56" s="49">
        <f t="shared" si="9"/>
        <v>48</v>
      </c>
      <c r="F56" s="48">
        <f t="shared" si="9"/>
        <v>45</v>
      </c>
      <c r="G56" s="50">
        <v>56</v>
      </c>
      <c r="H56" s="52"/>
      <c r="I56" s="52"/>
      <c r="J56" s="52">
        <v>149</v>
      </c>
      <c r="K56" s="52"/>
      <c r="L56" s="52"/>
      <c r="M56" s="52"/>
      <c r="N56" s="53">
        <f t="shared" si="0"/>
        <v>205</v>
      </c>
      <c r="P56" s="54">
        <v>506</v>
      </c>
      <c r="Q56" s="54">
        <v>65</v>
      </c>
      <c r="R56" s="54"/>
      <c r="S56" s="54"/>
      <c r="T56" s="54"/>
      <c r="U56" s="54"/>
      <c r="V56" s="54"/>
      <c r="W56" s="54"/>
      <c r="X56" s="54"/>
      <c r="Y56" s="54">
        <v>7</v>
      </c>
      <c r="Z56" s="54"/>
      <c r="AA56" s="54"/>
      <c r="AB56" s="57">
        <f t="shared" si="1"/>
        <v>578</v>
      </c>
      <c r="AD56" s="58">
        <f t="shared" si="2"/>
        <v>-373</v>
      </c>
      <c r="AE56" s="70">
        <f t="shared" si="5"/>
        <v>-3480</v>
      </c>
      <c r="AF56" s="69"/>
      <c r="AG56" s="70"/>
      <c r="AH56" s="70"/>
      <c r="AI56" s="59">
        <f t="shared" si="7"/>
        <v>12.262263800482122</v>
      </c>
      <c r="AJ56" s="58">
        <f t="shared" si="6"/>
        <v>5770.394164041543</v>
      </c>
    </row>
    <row r="57" spans="2:36" ht="13.5">
      <c r="B57" s="47">
        <f t="shared" si="3"/>
        <v>2059</v>
      </c>
      <c r="C57" s="48"/>
      <c r="D57" s="48">
        <f t="shared" si="9"/>
        <v>80</v>
      </c>
      <c r="E57" s="49">
        <f t="shared" si="9"/>
        <v>49</v>
      </c>
      <c r="F57" s="48">
        <f t="shared" si="9"/>
        <v>46</v>
      </c>
      <c r="G57" s="50">
        <v>57</v>
      </c>
      <c r="H57" s="52"/>
      <c r="I57" s="52"/>
      <c r="J57" s="52">
        <v>151</v>
      </c>
      <c r="K57" s="52"/>
      <c r="L57" s="52"/>
      <c r="M57" s="52"/>
      <c r="N57" s="53">
        <f t="shared" si="0"/>
        <v>208</v>
      </c>
      <c r="P57" s="54">
        <v>511</v>
      </c>
      <c r="Q57" s="54">
        <v>65</v>
      </c>
      <c r="R57" s="54"/>
      <c r="S57" s="54"/>
      <c r="T57" s="54"/>
      <c r="U57" s="54"/>
      <c r="V57" s="54"/>
      <c r="W57" s="54"/>
      <c r="X57" s="54"/>
      <c r="Y57" s="54">
        <v>7</v>
      </c>
      <c r="Z57" s="54"/>
      <c r="AA57" s="54"/>
      <c r="AB57" s="57">
        <f t="shared" si="1"/>
        <v>583</v>
      </c>
      <c r="AD57" s="58">
        <f t="shared" si="2"/>
        <v>-375</v>
      </c>
      <c r="AE57" s="70">
        <f t="shared" si="5"/>
        <v>-3107</v>
      </c>
      <c r="AF57" s="69"/>
      <c r="AG57" s="70"/>
      <c r="AH57" s="70"/>
      <c r="AI57" s="59">
        <f t="shared" si="7"/>
        <v>11.540788328083087</v>
      </c>
      <c r="AJ57" s="58">
        <f t="shared" si="6"/>
        <v>5406.934952369626</v>
      </c>
    </row>
    <row r="58" spans="2:36" ht="13.5">
      <c r="B58" s="47">
        <f t="shared" si="3"/>
        <v>2060</v>
      </c>
      <c r="C58" s="48"/>
      <c r="D58" s="48">
        <f t="shared" si="9"/>
        <v>81</v>
      </c>
      <c r="E58" s="49">
        <f t="shared" si="9"/>
        <v>50</v>
      </c>
      <c r="F58" s="48">
        <f t="shared" si="9"/>
        <v>47</v>
      </c>
      <c r="G58" s="50">
        <v>57</v>
      </c>
      <c r="H58" s="52"/>
      <c r="I58" s="52"/>
      <c r="J58" s="52">
        <v>152</v>
      </c>
      <c r="K58" s="52"/>
      <c r="L58" s="52"/>
      <c r="M58" s="52"/>
      <c r="N58" s="53">
        <f t="shared" si="0"/>
        <v>209</v>
      </c>
      <c r="P58" s="54">
        <v>516</v>
      </c>
      <c r="Q58" s="54">
        <v>65</v>
      </c>
      <c r="R58" s="54"/>
      <c r="S58" s="54"/>
      <c r="T58" s="54"/>
      <c r="U58" s="54"/>
      <c r="V58" s="54"/>
      <c r="W58" s="54"/>
      <c r="X58" s="54"/>
      <c r="Y58" s="54">
        <v>7</v>
      </c>
      <c r="Z58" s="54"/>
      <c r="AA58" s="54"/>
      <c r="AB58" s="57">
        <f t="shared" si="1"/>
        <v>588</v>
      </c>
      <c r="AD58" s="58">
        <f t="shared" si="2"/>
        <v>-379</v>
      </c>
      <c r="AE58" s="70">
        <f t="shared" si="5"/>
        <v>-2732</v>
      </c>
      <c r="AF58" s="69"/>
      <c r="AG58" s="70"/>
      <c r="AH58" s="70"/>
      <c r="AI58" s="59">
        <f t="shared" si="7"/>
        <v>10.813869904739253</v>
      </c>
      <c r="AJ58" s="58">
        <f t="shared" si="6"/>
        <v>5038.748822274366</v>
      </c>
    </row>
    <row r="59" spans="2:36" ht="13.5">
      <c r="B59" s="47">
        <f t="shared" si="3"/>
        <v>2061</v>
      </c>
      <c r="C59" s="48"/>
      <c r="D59" s="48">
        <f t="shared" si="9"/>
        <v>82</v>
      </c>
      <c r="E59" s="49">
        <f t="shared" si="9"/>
        <v>51</v>
      </c>
      <c r="F59" s="48">
        <f t="shared" si="9"/>
        <v>48</v>
      </c>
      <c r="G59" s="50">
        <v>58</v>
      </c>
      <c r="H59" s="52"/>
      <c r="I59" s="52"/>
      <c r="J59" s="52">
        <v>154</v>
      </c>
      <c r="K59" s="52"/>
      <c r="L59" s="52"/>
      <c r="M59" s="52"/>
      <c r="N59" s="53">
        <f t="shared" si="0"/>
        <v>212</v>
      </c>
      <c r="P59" s="54">
        <v>521</v>
      </c>
      <c r="Q59" s="54">
        <v>65</v>
      </c>
      <c r="R59" s="54"/>
      <c r="S59" s="54"/>
      <c r="T59" s="54"/>
      <c r="U59" s="54"/>
      <c r="V59" s="54"/>
      <c r="W59" s="54"/>
      <c r="X59" s="54"/>
      <c r="Y59" s="54">
        <v>10</v>
      </c>
      <c r="Z59" s="54"/>
      <c r="AA59" s="54"/>
      <c r="AB59" s="57">
        <f t="shared" si="1"/>
        <v>596</v>
      </c>
      <c r="AD59" s="58">
        <f t="shared" si="2"/>
        <v>-384</v>
      </c>
      <c r="AE59" s="70">
        <f t="shared" si="5"/>
        <v>-2353</v>
      </c>
      <c r="AF59" s="69"/>
      <c r="AG59" s="70"/>
      <c r="AH59" s="70"/>
      <c r="AI59" s="59">
        <f t="shared" si="7"/>
        <v>10.077497644548732</v>
      </c>
      <c r="AJ59" s="58">
        <f t="shared" si="6"/>
        <v>4664.826319918915</v>
      </c>
    </row>
    <row r="60" spans="2:36" ht="13.5">
      <c r="B60" s="47">
        <f t="shared" si="3"/>
        <v>2062</v>
      </c>
      <c r="C60" s="48"/>
      <c r="D60" s="48">
        <f aca="true" t="shared" si="10" ref="D60:F65">D59+1</f>
        <v>83</v>
      </c>
      <c r="E60" s="49">
        <f t="shared" si="10"/>
        <v>52</v>
      </c>
      <c r="F60" s="48">
        <f t="shared" si="10"/>
        <v>49</v>
      </c>
      <c r="G60" s="50">
        <v>58</v>
      </c>
      <c r="H60" s="52"/>
      <c r="I60" s="52"/>
      <c r="J60" s="52">
        <v>156</v>
      </c>
      <c r="K60" s="52"/>
      <c r="L60" s="52"/>
      <c r="M60" s="52"/>
      <c r="N60" s="53">
        <f t="shared" si="0"/>
        <v>214</v>
      </c>
      <c r="P60" s="54">
        <v>526</v>
      </c>
      <c r="Q60" s="54">
        <v>65</v>
      </c>
      <c r="R60" s="54"/>
      <c r="S60" s="54"/>
      <c r="T60" s="54"/>
      <c r="U60" s="54"/>
      <c r="V60" s="54"/>
      <c r="W60" s="54"/>
      <c r="X60" s="54"/>
      <c r="Y60" s="54">
        <v>10</v>
      </c>
      <c r="Z60" s="54"/>
      <c r="AA60" s="54"/>
      <c r="AB60" s="57">
        <f t="shared" si="1"/>
        <v>601</v>
      </c>
      <c r="AD60" s="58">
        <f t="shared" si="2"/>
        <v>-387</v>
      </c>
      <c r="AE60" s="70">
        <f t="shared" si="5"/>
        <v>-1969</v>
      </c>
      <c r="AF60" s="69"/>
      <c r="AG60" s="70"/>
      <c r="AH60" s="70"/>
      <c r="AI60" s="59">
        <f t="shared" si="7"/>
        <v>9.32965263983783</v>
      </c>
      <c r="AJ60" s="58">
        <f t="shared" si="6"/>
        <v>4287.155972558753</v>
      </c>
    </row>
    <row r="61" spans="2:36" ht="13.5">
      <c r="B61" s="47">
        <f t="shared" si="3"/>
        <v>2063</v>
      </c>
      <c r="C61" s="48"/>
      <c r="D61" s="48">
        <f t="shared" si="10"/>
        <v>84</v>
      </c>
      <c r="E61" s="49">
        <f t="shared" si="10"/>
        <v>53</v>
      </c>
      <c r="F61" s="48">
        <f t="shared" si="10"/>
        <v>50</v>
      </c>
      <c r="G61" s="50">
        <v>59</v>
      </c>
      <c r="H61" s="52"/>
      <c r="I61" s="52"/>
      <c r="J61" s="52">
        <v>157</v>
      </c>
      <c r="K61" s="52"/>
      <c r="L61" s="52"/>
      <c r="M61" s="52"/>
      <c r="N61" s="53">
        <f t="shared" si="0"/>
        <v>216</v>
      </c>
      <c r="P61" s="54">
        <v>532</v>
      </c>
      <c r="Q61" s="54">
        <v>65</v>
      </c>
      <c r="R61" s="54"/>
      <c r="S61" s="54"/>
      <c r="T61" s="54"/>
      <c r="U61" s="54"/>
      <c r="V61" s="54"/>
      <c r="W61" s="54"/>
      <c r="X61" s="54"/>
      <c r="Y61" s="54">
        <v>10</v>
      </c>
      <c r="Z61" s="54"/>
      <c r="AA61" s="54"/>
      <c r="AB61" s="57">
        <f t="shared" si="1"/>
        <v>607</v>
      </c>
      <c r="AD61" s="58">
        <f t="shared" si="2"/>
        <v>-391</v>
      </c>
      <c r="AE61" s="70">
        <f t="shared" si="5"/>
        <v>-1582</v>
      </c>
      <c r="AF61" s="69"/>
      <c r="AG61" s="70"/>
      <c r="AH61" s="70"/>
      <c r="AI61" s="59">
        <f t="shared" si="7"/>
        <v>8.574311945117506</v>
      </c>
      <c r="AJ61" s="58">
        <f t="shared" si="6"/>
        <v>3904.7302845038707</v>
      </c>
    </row>
    <row r="62" spans="2:36" ht="13.5">
      <c r="B62" s="47">
        <f t="shared" si="3"/>
        <v>2064</v>
      </c>
      <c r="C62" s="48"/>
      <c r="D62" s="48">
        <f t="shared" si="10"/>
        <v>85</v>
      </c>
      <c r="E62" s="49">
        <f t="shared" si="10"/>
        <v>54</v>
      </c>
      <c r="F62" s="48">
        <f t="shared" si="10"/>
        <v>51</v>
      </c>
      <c r="G62" s="50">
        <v>60</v>
      </c>
      <c r="H62" s="52"/>
      <c r="I62" s="52"/>
      <c r="J62" s="52">
        <v>159</v>
      </c>
      <c r="K62" s="52"/>
      <c r="L62" s="52"/>
      <c r="M62" s="52"/>
      <c r="N62" s="53">
        <f t="shared" si="0"/>
        <v>219</v>
      </c>
      <c r="P62" s="54">
        <v>537</v>
      </c>
      <c r="Q62" s="54">
        <v>65</v>
      </c>
      <c r="R62" s="54"/>
      <c r="S62" s="54"/>
      <c r="T62" s="54"/>
      <c r="U62" s="54"/>
      <c r="V62" s="54"/>
      <c r="W62" s="54"/>
      <c r="X62" s="54"/>
      <c r="Y62" s="54">
        <v>10</v>
      </c>
      <c r="Z62" s="54"/>
      <c r="AA62" s="54"/>
      <c r="AB62" s="57">
        <f t="shared" si="1"/>
        <v>612</v>
      </c>
      <c r="AD62" s="58">
        <f t="shared" si="2"/>
        <v>-393</v>
      </c>
      <c r="AE62" s="70">
        <f t="shared" si="5"/>
        <v>-1191</v>
      </c>
      <c r="AF62" s="69"/>
      <c r="AG62" s="70"/>
      <c r="AH62" s="70"/>
      <c r="AI62" s="59">
        <f t="shared" si="7"/>
        <v>7.809460569007742</v>
      </c>
      <c r="AJ62" s="58">
        <f t="shared" si="6"/>
        <v>3519.5397450728783</v>
      </c>
    </row>
    <row r="63" spans="2:36" ht="13.5">
      <c r="B63" s="47">
        <f t="shared" si="3"/>
        <v>2065</v>
      </c>
      <c r="C63" s="48"/>
      <c r="D63" s="48">
        <f t="shared" si="10"/>
        <v>86</v>
      </c>
      <c r="E63" s="49">
        <f t="shared" si="10"/>
        <v>55</v>
      </c>
      <c r="F63" s="48">
        <f t="shared" si="10"/>
        <v>52</v>
      </c>
      <c r="G63" s="50">
        <v>60</v>
      </c>
      <c r="H63" s="52"/>
      <c r="I63" s="52"/>
      <c r="J63" s="52">
        <v>160</v>
      </c>
      <c r="K63" s="52"/>
      <c r="L63" s="52"/>
      <c r="M63" s="52"/>
      <c r="N63" s="53">
        <f t="shared" si="0"/>
        <v>220</v>
      </c>
      <c r="P63" s="54">
        <v>542</v>
      </c>
      <c r="Q63" s="54">
        <v>65</v>
      </c>
      <c r="R63" s="54"/>
      <c r="S63" s="54"/>
      <c r="T63" s="54"/>
      <c r="U63" s="54"/>
      <c r="V63" s="54"/>
      <c r="W63" s="54"/>
      <c r="X63" s="54"/>
      <c r="Y63" s="54">
        <v>10</v>
      </c>
      <c r="Z63" s="54"/>
      <c r="AA63" s="54"/>
      <c r="AB63" s="57">
        <f t="shared" si="1"/>
        <v>617</v>
      </c>
      <c r="AD63" s="58">
        <f t="shared" si="2"/>
        <v>-397</v>
      </c>
      <c r="AE63" s="70">
        <f t="shared" si="5"/>
        <v>-798</v>
      </c>
      <c r="AF63" s="69"/>
      <c r="AG63" s="70"/>
      <c r="AH63" s="70"/>
      <c r="AI63" s="59">
        <f t="shared" si="7"/>
        <v>7.039079490145757</v>
      </c>
      <c r="AJ63" s="58">
        <f t="shared" si="6"/>
        <v>3129.578824563024</v>
      </c>
    </row>
    <row r="64" spans="2:36" ht="13.5">
      <c r="B64" s="47">
        <f t="shared" si="3"/>
        <v>2066</v>
      </c>
      <c r="C64" s="48"/>
      <c r="D64" s="48">
        <f t="shared" si="10"/>
        <v>87</v>
      </c>
      <c r="E64" s="49">
        <f t="shared" si="10"/>
        <v>56</v>
      </c>
      <c r="F64" s="48">
        <f t="shared" si="10"/>
        <v>53</v>
      </c>
      <c r="G64" s="50">
        <v>61</v>
      </c>
      <c r="H64" s="52"/>
      <c r="I64" s="52"/>
      <c r="J64" s="52">
        <v>162</v>
      </c>
      <c r="K64" s="52"/>
      <c r="L64" s="52"/>
      <c r="M64" s="52"/>
      <c r="N64" s="53">
        <f t="shared" si="0"/>
        <v>223</v>
      </c>
      <c r="P64" s="54">
        <v>548</v>
      </c>
      <c r="Q64" s="54">
        <v>65</v>
      </c>
      <c r="R64" s="54"/>
      <c r="S64" s="54"/>
      <c r="T64" s="54"/>
      <c r="U64" s="54"/>
      <c r="V64" s="54"/>
      <c r="W64" s="54"/>
      <c r="X64" s="54"/>
      <c r="Y64" s="54">
        <v>11</v>
      </c>
      <c r="Z64" s="54"/>
      <c r="AA64" s="54"/>
      <c r="AB64" s="57">
        <f t="shared" si="1"/>
        <v>624</v>
      </c>
      <c r="AD64" s="58">
        <f t="shared" si="2"/>
        <v>-401</v>
      </c>
      <c r="AE64" s="70">
        <f t="shared" si="5"/>
        <v>-401</v>
      </c>
      <c r="AF64" s="69"/>
      <c r="AG64" s="70"/>
      <c r="AH64" s="70"/>
      <c r="AI64" s="59">
        <f t="shared" si="7"/>
        <v>6.259157649126049</v>
      </c>
      <c r="AJ64" s="58">
        <f t="shared" si="6"/>
        <v>2734.83798221215</v>
      </c>
    </row>
    <row r="65" spans="2:36" ht="13.5">
      <c r="B65" s="47">
        <f t="shared" si="3"/>
        <v>2067</v>
      </c>
      <c r="C65" s="48"/>
      <c r="D65" s="48"/>
      <c r="E65" s="78">
        <f t="shared" si="10"/>
        <v>57</v>
      </c>
      <c r="F65" s="79">
        <f t="shared" si="10"/>
        <v>54</v>
      </c>
      <c r="G65" s="80"/>
      <c r="H65" s="81"/>
      <c r="I65" s="81"/>
      <c r="J65" s="81"/>
      <c r="K65" s="81"/>
      <c r="L65" s="81"/>
      <c r="M65" s="81"/>
      <c r="N65" s="82" t="s">
        <v>45</v>
      </c>
      <c r="P65" s="28"/>
      <c r="Q65" s="28"/>
      <c r="R65" s="28"/>
      <c r="S65" s="28"/>
      <c r="T65" s="54"/>
      <c r="U65" s="28"/>
      <c r="V65" s="54"/>
      <c r="W65" s="54"/>
      <c r="X65" s="54"/>
      <c r="Y65" s="28"/>
      <c r="Z65" s="28"/>
      <c r="AA65" s="28"/>
      <c r="AB65" s="57">
        <f t="shared" si="1"/>
        <v>0</v>
      </c>
      <c r="AD65" s="83"/>
      <c r="AE65" s="84"/>
      <c r="AF65" s="85"/>
      <c r="AG65" s="84"/>
      <c r="AH65" s="86">
        <v>519</v>
      </c>
      <c r="AI65" s="59">
        <f t="shared" si="7"/>
        <v>5.4696759644243</v>
      </c>
      <c r="AJ65" s="58">
        <f>AJ64-AH65</f>
        <v>2215.83798221215</v>
      </c>
    </row>
    <row r="66" spans="2:37" ht="18.75" customHeight="1">
      <c r="B66" s="87"/>
      <c r="C66" s="88"/>
      <c r="D66" s="88"/>
      <c r="E66" s="88"/>
      <c r="F66" s="88"/>
      <c r="G66" s="89"/>
      <c r="H66" s="90"/>
      <c r="I66" s="90"/>
      <c r="J66" s="90"/>
      <c r="K66" s="90"/>
      <c r="L66" s="90"/>
      <c r="M66" s="90"/>
      <c r="N66" s="90"/>
      <c r="AK66" s="91"/>
    </row>
    <row r="67" spans="2:36" ht="25.5" customHeight="1">
      <c r="B67" s="92" t="s">
        <v>61</v>
      </c>
      <c r="C67" s="92"/>
      <c r="D67" s="92"/>
      <c r="E67" s="92"/>
      <c r="F67" s="92"/>
      <c r="G67" s="93">
        <f aca="true" t="shared" si="11" ref="G67:N67">SUM(G11:G65)</f>
        <v>3378</v>
      </c>
      <c r="H67" s="93">
        <f t="shared" si="11"/>
        <v>2306</v>
      </c>
      <c r="I67" s="93">
        <f t="shared" si="11"/>
        <v>828</v>
      </c>
      <c r="J67" s="93">
        <f t="shared" si="11"/>
        <v>3344</v>
      </c>
      <c r="K67" s="93">
        <f t="shared" si="11"/>
        <v>0</v>
      </c>
      <c r="L67" s="93">
        <f t="shared" si="11"/>
        <v>0</v>
      </c>
      <c r="M67" s="93">
        <f t="shared" si="11"/>
        <v>34500</v>
      </c>
      <c r="N67" s="93">
        <f t="shared" si="11"/>
        <v>44356</v>
      </c>
      <c r="O67" s="25"/>
      <c r="P67" s="93">
        <f aca="true" t="shared" si="12" ref="P67:Z67">SUM(P11:P65)</f>
        <v>25274</v>
      </c>
      <c r="Q67" s="93">
        <f t="shared" si="12"/>
        <v>3510</v>
      </c>
      <c r="R67" s="93">
        <f t="shared" si="12"/>
        <v>7901</v>
      </c>
      <c r="S67" s="93">
        <f t="shared" si="12"/>
        <v>0</v>
      </c>
      <c r="T67" s="93">
        <f t="shared" si="12"/>
        <v>0</v>
      </c>
      <c r="U67" s="93">
        <f t="shared" si="12"/>
        <v>0</v>
      </c>
      <c r="V67" s="93">
        <f t="shared" si="12"/>
        <v>0</v>
      </c>
      <c r="W67" s="93"/>
      <c r="X67" s="93"/>
      <c r="Y67" s="93">
        <f t="shared" si="12"/>
        <v>1732</v>
      </c>
      <c r="Z67" s="93">
        <f t="shared" si="12"/>
        <v>0</v>
      </c>
      <c r="AA67" s="93"/>
      <c r="AB67" s="93">
        <f>SUM(AB11:AB65)</f>
        <v>42925.319950172336</v>
      </c>
      <c r="AC67" s="25"/>
      <c r="AD67" s="94"/>
      <c r="AE67" s="94"/>
      <c r="AF67" s="95"/>
      <c r="AG67" s="94"/>
      <c r="AH67" s="96">
        <f>AH65+AH11</f>
        <v>822</v>
      </c>
      <c r="AI67" s="94"/>
      <c r="AJ67" s="97"/>
    </row>
  </sheetData>
  <sheetProtection/>
  <mergeCells count="15">
    <mergeCell ref="AL28:AP28"/>
    <mergeCell ref="AL30:AP30"/>
    <mergeCell ref="B67:F67"/>
    <mergeCell ref="G10:M10"/>
    <mergeCell ref="P10:Z10"/>
    <mergeCell ref="AD10:AJ10"/>
    <mergeCell ref="AL10:AP10"/>
    <mergeCell ref="AL11:AP11"/>
    <mergeCell ref="AL27:AP27"/>
    <mergeCell ref="B6:D8"/>
    <mergeCell ref="E6:F6"/>
    <mergeCell ref="E7:F7"/>
    <mergeCell ref="AM7:AP7"/>
    <mergeCell ref="E8:F8"/>
    <mergeCell ref="AL8:AO8"/>
  </mergeCells>
  <printOptions/>
  <pageMargins left="0.7" right="0.7" top="0.75" bottom="0.75" header="0.3" footer="0.3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legal7</dc:creator>
  <cp:keywords/>
  <dc:description/>
  <cp:lastModifiedBy>legal7</cp:lastModifiedBy>
  <dcterms:created xsi:type="dcterms:W3CDTF">2012-12-25T02:44:22Z</dcterms:created>
  <dcterms:modified xsi:type="dcterms:W3CDTF">2012-12-25T02:45:52Z</dcterms:modified>
  <cp:category/>
  <cp:version/>
  <cp:contentType/>
  <cp:contentStatus/>
</cp:coreProperties>
</file>